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sb-dcfp\redirected$\townadmin\Documents\Budget\"/>
    </mc:Choice>
  </mc:AlternateContent>
  <xr:revisionPtr revIDLastSave="0" documentId="13_ncr:1_{17034526-B051-46FC-9D63-61AC5A3D2A0A}" xr6:coauthVersionLast="47" xr6:coauthVersionMax="47" xr10:uidLastSave="{00000000-0000-0000-0000-000000000000}"/>
  <bookViews>
    <workbookView xWindow="-120" yWindow="-120" windowWidth="29040" windowHeight="15840" xr2:uid="{EF8F6CF1-FB8E-415B-8D35-FBB92E80E046}"/>
  </bookViews>
  <sheets>
    <sheet name="Sheet1" sheetId="1" r:id="rId1"/>
    <sheet name="Sheet2" sheetId="2" r:id="rId2"/>
    <sheet name="Sheet3" sheetId="3" r:id="rId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82" i="1" l="1"/>
  <c r="AX125" i="1"/>
  <c r="AY82" i="1"/>
  <c r="AV105" i="1"/>
  <c r="AV128" i="1"/>
  <c r="AV100" i="1"/>
  <c r="AV127" i="1"/>
  <c r="AV90" i="1"/>
  <c r="AV126" i="1"/>
  <c r="AV82" i="1"/>
  <c r="AV125" i="1"/>
  <c r="AV77" i="1"/>
  <c r="AV124" i="1"/>
  <c r="AV63" i="1"/>
  <c r="AV123" i="1"/>
  <c r="AV3" i="1"/>
  <c r="AV122" i="1"/>
  <c r="AV121" i="1"/>
  <c r="AY63" i="1"/>
  <c r="AY123" i="1"/>
  <c r="AY105" i="1"/>
  <c r="AY128" i="1"/>
  <c r="AX105" i="1"/>
  <c r="AX128" i="1"/>
  <c r="AY100" i="1"/>
  <c r="AX100" i="1"/>
  <c r="AX127" i="1"/>
  <c r="AY90" i="1"/>
  <c r="AX90" i="1"/>
  <c r="AX126" i="1"/>
  <c r="AY77" i="1"/>
  <c r="AX77" i="1"/>
  <c r="AX124" i="1"/>
  <c r="AX63" i="1"/>
  <c r="AX123" i="1"/>
  <c r="AY3" i="1"/>
  <c r="AY122" i="1"/>
  <c r="AX3" i="1"/>
  <c r="AX122" i="1"/>
  <c r="AZ114" i="1"/>
  <c r="AZ113" i="1"/>
  <c r="AZ112" i="1"/>
  <c r="AZ111" i="1"/>
  <c r="AZ110" i="1"/>
  <c r="AZ109" i="1"/>
  <c r="AZ108" i="1"/>
  <c r="AZ107" i="1"/>
  <c r="AZ106" i="1"/>
  <c r="AZ104" i="1"/>
  <c r="AZ103" i="1"/>
  <c r="AZ102" i="1"/>
  <c r="AZ101" i="1"/>
  <c r="AZ99" i="1"/>
  <c r="AZ98" i="1"/>
  <c r="AZ97" i="1"/>
  <c r="AZ96" i="1"/>
  <c r="AZ95" i="1"/>
  <c r="AZ94" i="1"/>
  <c r="AZ93" i="1"/>
  <c r="AZ92" i="1"/>
  <c r="AZ91" i="1"/>
  <c r="AZ88" i="1"/>
  <c r="AZ87" i="1"/>
  <c r="AZ86" i="1"/>
  <c r="AZ85" i="1"/>
  <c r="AZ84" i="1"/>
  <c r="AZ83" i="1"/>
  <c r="AZ81" i="1"/>
  <c r="AZ79" i="1"/>
  <c r="AZ78" i="1"/>
  <c r="AZ76" i="1"/>
  <c r="AZ75" i="1"/>
  <c r="AZ74" i="1"/>
  <c r="AZ73" i="1"/>
  <c r="AZ72" i="1"/>
  <c r="AZ71" i="1"/>
  <c r="AZ70" i="1"/>
  <c r="AZ69" i="1"/>
  <c r="AZ68" i="1"/>
  <c r="AZ67" i="1"/>
  <c r="AZ66" i="1"/>
  <c r="AZ65" i="1"/>
  <c r="AZ64" i="1"/>
  <c r="AZ55" i="1"/>
  <c r="AZ54" i="1"/>
  <c r="BA54" i="1"/>
  <c r="BB54" i="1"/>
  <c r="AZ53" i="1"/>
  <c r="BA53" i="1"/>
  <c r="BB53" i="1"/>
  <c r="AZ52" i="1"/>
  <c r="BA52" i="1"/>
  <c r="BB52" i="1"/>
  <c r="AZ51" i="1"/>
  <c r="BA51" i="1"/>
  <c r="BB51" i="1"/>
  <c r="AZ50" i="1"/>
  <c r="BA50" i="1"/>
  <c r="BB50" i="1"/>
  <c r="AZ49" i="1"/>
  <c r="BA49" i="1"/>
  <c r="BB49" i="1"/>
  <c r="AZ48" i="1"/>
  <c r="BA48" i="1"/>
  <c r="BB48" i="1"/>
  <c r="AZ47" i="1"/>
  <c r="BA47" i="1"/>
  <c r="BB47" i="1"/>
  <c r="AZ46" i="1"/>
  <c r="BA46" i="1"/>
  <c r="BB46" i="1"/>
  <c r="AZ45" i="1"/>
  <c r="BA45" i="1"/>
  <c r="BB45" i="1"/>
  <c r="AZ44" i="1"/>
  <c r="BA44" i="1"/>
  <c r="BB44" i="1"/>
  <c r="AZ43" i="1"/>
  <c r="BA43" i="1"/>
  <c r="BB43" i="1"/>
  <c r="AZ42" i="1"/>
  <c r="BA42" i="1"/>
  <c r="BB42" i="1"/>
  <c r="AZ41" i="1"/>
  <c r="BA41" i="1"/>
  <c r="BB41" i="1"/>
  <c r="AZ40" i="1"/>
  <c r="BA40" i="1"/>
  <c r="BB40" i="1"/>
  <c r="AZ39" i="1"/>
  <c r="BA39" i="1"/>
  <c r="BB39" i="1"/>
  <c r="AZ38" i="1"/>
  <c r="BA38" i="1"/>
  <c r="BB38" i="1"/>
  <c r="AZ37" i="1"/>
  <c r="BA37" i="1"/>
  <c r="BB37" i="1"/>
  <c r="AZ36" i="1"/>
  <c r="AZ35" i="1"/>
  <c r="BA35" i="1"/>
  <c r="BB35" i="1"/>
  <c r="AZ34" i="1"/>
  <c r="BA34" i="1"/>
  <c r="BB34" i="1"/>
  <c r="AZ33" i="1"/>
  <c r="BA33" i="1"/>
  <c r="BB33" i="1"/>
  <c r="AZ32" i="1"/>
  <c r="BA32" i="1"/>
  <c r="BB32" i="1"/>
  <c r="AZ31" i="1"/>
  <c r="BA31" i="1"/>
  <c r="BB31" i="1"/>
  <c r="AZ30" i="1"/>
  <c r="BA30" i="1"/>
  <c r="BB30" i="1"/>
  <c r="AZ28" i="1"/>
  <c r="AZ27" i="1"/>
  <c r="BA27" i="1"/>
  <c r="BB27" i="1"/>
  <c r="AZ26" i="1"/>
  <c r="BA26" i="1"/>
  <c r="BB26" i="1"/>
  <c r="AZ25" i="1"/>
  <c r="BA25" i="1"/>
  <c r="BB25" i="1"/>
  <c r="AZ24" i="1"/>
  <c r="AZ23" i="1"/>
  <c r="BA23" i="1"/>
  <c r="BB23" i="1"/>
  <c r="AZ22" i="1"/>
  <c r="BA22" i="1"/>
  <c r="BB22" i="1"/>
  <c r="AZ21" i="1"/>
  <c r="BA21" i="1"/>
  <c r="BB21" i="1"/>
  <c r="AZ20" i="1"/>
  <c r="AZ19" i="1"/>
  <c r="BA19" i="1"/>
  <c r="BB19" i="1"/>
  <c r="AZ18" i="1"/>
  <c r="BA18" i="1"/>
  <c r="BB18" i="1"/>
  <c r="AZ17" i="1"/>
  <c r="BA17" i="1"/>
  <c r="BB17" i="1"/>
  <c r="AZ16" i="1"/>
  <c r="BA16" i="1"/>
  <c r="BB16" i="1"/>
  <c r="AZ15" i="1"/>
  <c r="BA15" i="1"/>
  <c r="BB15" i="1"/>
  <c r="AZ14" i="1"/>
  <c r="BA14" i="1"/>
  <c r="BB14" i="1"/>
  <c r="AZ13" i="1"/>
  <c r="BA13" i="1"/>
  <c r="BB13" i="1"/>
  <c r="AZ12" i="1"/>
  <c r="BA12" i="1"/>
  <c r="BB12" i="1"/>
  <c r="AZ11" i="1"/>
  <c r="BA11" i="1"/>
  <c r="BB11" i="1"/>
  <c r="AZ10" i="1"/>
  <c r="BA10" i="1"/>
  <c r="BB10" i="1"/>
  <c r="AZ9" i="1"/>
  <c r="BA9" i="1"/>
  <c r="BB9" i="1"/>
  <c r="AZ8" i="1"/>
  <c r="BA8" i="1"/>
  <c r="BB8" i="1"/>
  <c r="AZ7" i="1"/>
  <c r="BA7" i="1"/>
  <c r="BB7" i="1"/>
  <c r="AZ6" i="1"/>
  <c r="BA6" i="1"/>
  <c r="BB6" i="1"/>
  <c r="AZ5" i="1"/>
  <c r="BA5" i="1"/>
  <c r="BB5" i="1"/>
  <c r="AZ4" i="1"/>
  <c r="BA4" i="1"/>
  <c r="BB4" i="1"/>
  <c r="C3" i="1"/>
  <c r="E3" i="1"/>
  <c r="E122" i="1"/>
  <c r="F3" i="1"/>
  <c r="F122" i="1"/>
  <c r="H3" i="1"/>
  <c r="H122" i="1"/>
  <c r="I3" i="1"/>
  <c r="K3" i="1"/>
  <c r="K122" i="1"/>
  <c r="L3" i="1"/>
  <c r="M3" i="1"/>
  <c r="N3" i="1"/>
  <c r="O3" i="1"/>
  <c r="O122" i="1"/>
  <c r="O121" i="1"/>
  <c r="P3" i="1"/>
  <c r="P122" i="1"/>
  <c r="P121" i="1"/>
  <c r="Q3" i="1"/>
  <c r="R3" i="1"/>
  <c r="S3" i="1"/>
  <c r="S122" i="1"/>
  <c r="S121" i="1"/>
  <c r="T3" i="1"/>
  <c r="U3" i="1"/>
  <c r="V3" i="1"/>
  <c r="V122" i="1"/>
  <c r="V121" i="1"/>
  <c r="W3" i="1"/>
  <c r="X3" i="1"/>
  <c r="Y3" i="1"/>
  <c r="Y122" i="1"/>
  <c r="Y121" i="1"/>
  <c r="Z3" i="1"/>
  <c r="AA3" i="1"/>
  <c r="AA122" i="1"/>
  <c r="AB3" i="1"/>
  <c r="AB122" i="1"/>
  <c r="AB121" i="1"/>
  <c r="AC3" i="1"/>
  <c r="AE3" i="1"/>
  <c r="AF3" i="1"/>
  <c r="AF122" i="1"/>
  <c r="AG3" i="1"/>
  <c r="AG122" i="1"/>
  <c r="AH3" i="1"/>
  <c r="AH122" i="1"/>
  <c r="AI3" i="1"/>
  <c r="AI122" i="1"/>
  <c r="AJ3" i="1"/>
  <c r="AJ122" i="1"/>
  <c r="AK3" i="1"/>
  <c r="AK122" i="1"/>
  <c r="AL3" i="1"/>
  <c r="AL122" i="1"/>
  <c r="AN3" i="1"/>
  <c r="AN122" i="1"/>
  <c r="AO3" i="1"/>
  <c r="AO122" i="1"/>
  <c r="AP3" i="1"/>
  <c r="AP122" i="1"/>
  <c r="AQ3" i="1"/>
  <c r="AQ122" i="1"/>
  <c r="AR3" i="1"/>
  <c r="AR122" i="1"/>
  <c r="AS3" i="1"/>
  <c r="AT3" i="1"/>
  <c r="AT122" i="1"/>
  <c r="AU3" i="1"/>
  <c r="AU122" i="1"/>
  <c r="AW3" i="1"/>
  <c r="D4" i="1"/>
  <c r="D5" i="1"/>
  <c r="D6" i="1"/>
  <c r="D8" i="1"/>
  <c r="D9" i="1"/>
  <c r="D10" i="1"/>
  <c r="D12" i="1"/>
  <c r="D13" i="1"/>
  <c r="D14" i="1"/>
  <c r="D15" i="1"/>
  <c r="D16" i="1"/>
  <c r="D18" i="1"/>
  <c r="D19" i="1"/>
  <c r="D20" i="1"/>
  <c r="BA20" i="1"/>
  <c r="BB20" i="1"/>
  <c r="D21" i="1"/>
  <c r="D22" i="1"/>
  <c r="D23" i="1"/>
  <c r="D24" i="1"/>
  <c r="BA24" i="1"/>
  <c r="BB24" i="1"/>
  <c r="D25" i="1"/>
  <c r="D26" i="1"/>
  <c r="D27" i="1"/>
  <c r="D28" i="1"/>
  <c r="BA28" i="1"/>
  <c r="BB28" i="1"/>
  <c r="D30" i="1"/>
  <c r="D31" i="1"/>
  <c r="D32" i="1"/>
  <c r="D33" i="1"/>
  <c r="D36" i="1"/>
  <c r="BA36" i="1"/>
  <c r="BB36" i="1"/>
  <c r="D37" i="1"/>
  <c r="D38" i="1"/>
  <c r="D39" i="1"/>
  <c r="D40" i="1"/>
  <c r="D41" i="1"/>
  <c r="D42" i="1"/>
  <c r="D43" i="1"/>
  <c r="D44" i="1"/>
  <c r="D45" i="1"/>
  <c r="D46" i="1"/>
  <c r="D47" i="1"/>
  <c r="D48" i="1"/>
  <c r="D50" i="1"/>
  <c r="D51" i="1"/>
  <c r="D52" i="1"/>
  <c r="D53" i="1"/>
  <c r="D54" i="1"/>
  <c r="D55" i="1"/>
  <c r="BA55" i="1"/>
  <c r="BB55" i="1"/>
  <c r="BA56" i="1"/>
  <c r="BB56" i="1"/>
  <c r="BA57" i="1"/>
  <c r="BB57" i="1"/>
  <c r="B3" i="1"/>
  <c r="C63" i="1"/>
  <c r="AO63" i="1"/>
  <c r="AO123" i="1"/>
  <c r="AP63" i="1"/>
  <c r="AP123" i="1"/>
  <c r="AQ63" i="1"/>
  <c r="AQ123" i="1"/>
  <c r="AR63" i="1"/>
  <c r="AR123" i="1"/>
  <c r="AS63" i="1"/>
  <c r="AT63" i="1"/>
  <c r="AT123" i="1"/>
  <c r="AU63" i="1"/>
  <c r="AU123" i="1"/>
  <c r="AW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B77" i="1"/>
  <c r="B63" i="1"/>
  <c r="B123" i="1"/>
  <c r="E77" i="1"/>
  <c r="E63" i="1"/>
  <c r="E123" i="1"/>
  <c r="F77" i="1"/>
  <c r="F63" i="1"/>
  <c r="F123" i="1"/>
  <c r="H77" i="1"/>
  <c r="H63" i="1"/>
  <c r="H123" i="1"/>
  <c r="I77" i="1"/>
  <c r="I63" i="1"/>
  <c r="I123" i="1"/>
  <c r="K77" i="1"/>
  <c r="K63" i="1"/>
  <c r="K123" i="1"/>
  <c r="L77" i="1"/>
  <c r="L63" i="1"/>
  <c r="L123" i="1"/>
  <c r="M77" i="1"/>
  <c r="M63" i="1"/>
  <c r="M123" i="1"/>
  <c r="O77" i="1"/>
  <c r="O63" i="1"/>
  <c r="O123" i="1"/>
  <c r="P77" i="1"/>
  <c r="P63" i="1"/>
  <c r="P123" i="1"/>
  <c r="Q77" i="1"/>
  <c r="Q124" i="1"/>
  <c r="R77" i="1"/>
  <c r="R124" i="1"/>
  <c r="S77" i="1"/>
  <c r="S124" i="1"/>
  <c r="T77" i="1"/>
  <c r="T124" i="1"/>
  <c r="V77" i="1"/>
  <c r="V124" i="1"/>
  <c r="W77" i="1"/>
  <c r="W124" i="1"/>
  <c r="X77" i="1"/>
  <c r="X124" i="1"/>
  <c r="Y77" i="1"/>
  <c r="Z77" i="1"/>
  <c r="Z124" i="1"/>
  <c r="AB77" i="1"/>
  <c r="AB124" i="1"/>
  <c r="AC77" i="1"/>
  <c r="AE77" i="1"/>
  <c r="AE124" i="1"/>
  <c r="AF77" i="1"/>
  <c r="AF124" i="1"/>
  <c r="AH77" i="1"/>
  <c r="AH124" i="1"/>
  <c r="AI77" i="1"/>
  <c r="AI124" i="1"/>
  <c r="AJ77" i="1"/>
  <c r="AJ124" i="1"/>
  <c r="AK77" i="1"/>
  <c r="AK124" i="1"/>
  <c r="AL77" i="1"/>
  <c r="AL124" i="1"/>
  <c r="AN77" i="1"/>
  <c r="AN124" i="1"/>
  <c r="AO77" i="1"/>
  <c r="AO124" i="1"/>
  <c r="AP77" i="1"/>
  <c r="AP124" i="1"/>
  <c r="AQ77" i="1"/>
  <c r="AQ124" i="1"/>
  <c r="AR77" i="1"/>
  <c r="AR124" i="1"/>
  <c r="AS77" i="1"/>
  <c r="AT77" i="1"/>
  <c r="AT124" i="1"/>
  <c r="AU77" i="1"/>
  <c r="AU124" i="1"/>
  <c r="AW77" i="1"/>
  <c r="AW124" i="1"/>
  <c r="D79" i="1"/>
  <c r="D80" i="1"/>
  <c r="D81" i="1"/>
  <c r="B82" i="1"/>
  <c r="C82" i="1"/>
  <c r="E82" i="1"/>
  <c r="F82" i="1"/>
  <c r="H82" i="1"/>
  <c r="I82" i="1"/>
  <c r="K82" i="1"/>
  <c r="L82" i="1"/>
  <c r="M82" i="1"/>
  <c r="O82" i="1"/>
  <c r="P82" i="1"/>
  <c r="Q82" i="1"/>
  <c r="Q125" i="1"/>
  <c r="R82" i="1"/>
  <c r="S82" i="1"/>
  <c r="T82" i="1"/>
  <c r="V82" i="1"/>
  <c r="V125" i="1"/>
  <c r="W82" i="1"/>
  <c r="W125" i="1"/>
  <c r="Y82" i="1"/>
  <c r="Y125" i="1"/>
  <c r="Z82" i="1"/>
  <c r="Z125" i="1"/>
  <c r="AB82" i="1"/>
  <c r="AB125" i="1"/>
  <c r="AC82" i="1"/>
  <c r="AC125" i="1"/>
  <c r="AE82" i="1"/>
  <c r="AE125" i="1"/>
  <c r="AF82" i="1"/>
  <c r="AF125" i="1"/>
  <c r="AG82" i="1"/>
  <c r="AG125" i="1"/>
  <c r="AH82" i="1"/>
  <c r="AH125" i="1"/>
  <c r="AI82" i="1"/>
  <c r="AI125" i="1"/>
  <c r="AJ82" i="1"/>
  <c r="AJ125" i="1"/>
  <c r="AK82" i="1"/>
  <c r="AL82" i="1"/>
  <c r="AN82" i="1"/>
  <c r="AN125" i="1"/>
  <c r="AO82" i="1"/>
  <c r="AO125" i="1"/>
  <c r="AP82" i="1"/>
  <c r="AP125" i="1"/>
  <c r="AQ82" i="1"/>
  <c r="AQ125" i="1"/>
  <c r="AR82" i="1"/>
  <c r="AS82" i="1"/>
  <c r="AT82" i="1"/>
  <c r="AT125" i="1"/>
  <c r="AU82" i="1"/>
  <c r="AU125" i="1"/>
  <c r="AW82" i="1"/>
  <c r="AZ82" i="1"/>
  <c r="D85" i="1"/>
  <c r="D86" i="1"/>
  <c r="D87" i="1"/>
  <c r="B90" i="1"/>
  <c r="C90" i="1"/>
  <c r="D90" i="1"/>
  <c r="E90" i="1"/>
  <c r="F90" i="1"/>
  <c r="H90" i="1"/>
  <c r="I90" i="1"/>
  <c r="K90" i="1"/>
  <c r="L90" i="1"/>
  <c r="M90" i="1"/>
  <c r="O90" i="1"/>
  <c r="P90" i="1"/>
  <c r="Q90" i="1"/>
  <c r="R90" i="1"/>
  <c r="R126" i="1"/>
  <c r="S90" i="1"/>
  <c r="T90" i="1"/>
  <c r="T126" i="1"/>
  <c r="V90" i="1"/>
  <c r="V126" i="1"/>
  <c r="W90" i="1"/>
  <c r="W126" i="1"/>
  <c r="X90" i="1"/>
  <c r="X126" i="1"/>
  <c r="Y90" i="1"/>
  <c r="Y126" i="1"/>
  <c r="Z90" i="1"/>
  <c r="AA90" i="1"/>
  <c r="AA126" i="1"/>
  <c r="AA82" i="1"/>
  <c r="AA125" i="1"/>
  <c r="AA77" i="1"/>
  <c r="AA124" i="1"/>
  <c r="AB90" i="1"/>
  <c r="AB126" i="1"/>
  <c r="AC90" i="1"/>
  <c r="AC126" i="1"/>
  <c r="AE90" i="1"/>
  <c r="AE126" i="1"/>
  <c r="AF90" i="1"/>
  <c r="AF126" i="1"/>
  <c r="AG90" i="1"/>
  <c r="AG126" i="1"/>
  <c r="AH90" i="1"/>
  <c r="AI90" i="1"/>
  <c r="AJ90" i="1"/>
  <c r="AJ126" i="1"/>
  <c r="AK90" i="1"/>
  <c r="AK126" i="1"/>
  <c r="AL90" i="1"/>
  <c r="AL126" i="1"/>
  <c r="AN90" i="1"/>
  <c r="AN126" i="1"/>
  <c r="AO90" i="1"/>
  <c r="AO126" i="1"/>
  <c r="AP90" i="1"/>
  <c r="AP126" i="1"/>
  <c r="AQ90" i="1"/>
  <c r="AQ126" i="1"/>
  <c r="AR90" i="1"/>
  <c r="AR126" i="1"/>
  <c r="AS90" i="1"/>
  <c r="AT90" i="1"/>
  <c r="AT126" i="1"/>
  <c r="AU90" i="1"/>
  <c r="AU126" i="1"/>
  <c r="AW90" i="1"/>
  <c r="AW126" i="1"/>
  <c r="D91" i="1"/>
  <c r="D92" i="1"/>
  <c r="D93" i="1"/>
  <c r="D94" i="1"/>
  <c r="D95" i="1"/>
  <c r="D96" i="1"/>
  <c r="D97" i="1"/>
  <c r="D98" i="1"/>
  <c r="B100" i="1"/>
  <c r="B127" i="1"/>
  <c r="C100" i="1"/>
  <c r="E100" i="1"/>
  <c r="E127" i="1"/>
  <c r="F100" i="1"/>
  <c r="F127" i="1"/>
  <c r="H100" i="1"/>
  <c r="H127" i="1"/>
  <c r="I100" i="1"/>
  <c r="I127" i="1"/>
  <c r="K100" i="1"/>
  <c r="K127" i="1"/>
  <c r="L100" i="1"/>
  <c r="M100" i="1"/>
  <c r="N100" i="1"/>
  <c r="N127" i="1"/>
  <c r="O100" i="1"/>
  <c r="O127" i="1"/>
  <c r="P100" i="1"/>
  <c r="P127" i="1"/>
  <c r="Q100" i="1"/>
  <c r="Q127" i="1"/>
  <c r="R100" i="1"/>
  <c r="R127" i="1"/>
  <c r="S100" i="1"/>
  <c r="S127" i="1"/>
  <c r="T100" i="1"/>
  <c r="T127" i="1"/>
  <c r="V100" i="1"/>
  <c r="V127" i="1"/>
  <c r="W100" i="1"/>
  <c r="W127" i="1"/>
  <c r="X100" i="1"/>
  <c r="X127" i="1"/>
  <c r="Y100" i="1"/>
  <c r="Y127" i="1"/>
  <c r="Z100" i="1"/>
  <c r="Z127" i="1"/>
  <c r="AA100" i="1"/>
  <c r="AA127" i="1"/>
  <c r="AB100" i="1"/>
  <c r="AB127" i="1"/>
  <c r="AC100" i="1"/>
  <c r="AC127" i="1"/>
  <c r="AE100" i="1"/>
  <c r="AF100" i="1"/>
  <c r="AF127" i="1"/>
  <c r="AG100" i="1"/>
  <c r="AG127" i="1"/>
  <c r="AH100" i="1"/>
  <c r="AH127" i="1"/>
  <c r="AI100" i="1"/>
  <c r="AI127" i="1"/>
  <c r="AJ100" i="1"/>
  <c r="AJ127" i="1"/>
  <c r="AK100" i="1"/>
  <c r="AK127" i="1"/>
  <c r="AL100" i="1"/>
  <c r="AL127" i="1"/>
  <c r="AN100" i="1"/>
  <c r="AN127" i="1"/>
  <c r="AO100" i="1"/>
  <c r="AO127" i="1"/>
  <c r="AP100" i="1"/>
  <c r="AP127" i="1"/>
  <c r="AQ100" i="1"/>
  <c r="AQ127" i="1"/>
  <c r="AR100" i="1"/>
  <c r="AR127" i="1"/>
  <c r="AS100" i="1"/>
  <c r="AT100" i="1"/>
  <c r="AT127" i="1"/>
  <c r="AU100" i="1"/>
  <c r="AW100" i="1"/>
  <c r="AZ100" i="1"/>
  <c r="D101" i="1"/>
  <c r="D102" i="1"/>
  <c r="D103" i="1"/>
  <c r="D104" i="1"/>
  <c r="B105" i="1"/>
  <c r="B128" i="1"/>
  <c r="C105" i="1"/>
  <c r="C128" i="1"/>
  <c r="E105" i="1"/>
  <c r="E128" i="1"/>
  <c r="F105" i="1"/>
  <c r="F128" i="1"/>
  <c r="H105" i="1"/>
  <c r="H128" i="1"/>
  <c r="I105" i="1"/>
  <c r="I128" i="1"/>
  <c r="K105" i="1"/>
  <c r="L105" i="1"/>
  <c r="L128" i="1"/>
  <c r="M105" i="1"/>
  <c r="M128" i="1"/>
  <c r="O105" i="1"/>
  <c r="O128" i="1"/>
  <c r="P105" i="1"/>
  <c r="P128" i="1"/>
  <c r="Q105" i="1"/>
  <c r="Q128" i="1"/>
  <c r="R105" i="1"/>
  <c r="R128" i="1"/>
  <c r="S105" i="1"/>
  <c r="S128" i="1"/>
  <c r="T105" i="1"/>
  <c r="T128" i="1"/>
  <c r="W105" i="1"/>
  <c r="W128" i="1"/>
  <c r="X105" i="1"/>
  <c r="X128" i="1"/>
  <c r="Y105" i="1"/>
  <c r="Y128" i="1"/>
  <c r="Z105" i="1"/>
  <c r="Z128" i="1"/>
  <c r="AA105" i="1"/>
  <c r="AA128" i="1"/>
  <c r="AB105" i="1"/>
  <c r="AB128" i="1"/>
  <c r="AC105" i="1"/>
  <c r="AC128" i="1"/>
  <c r="AE105" i="1"/>
  <c r="AE128" i="1"/>
  <c r="AF105" i="1"/>
  <c r="AF128" i="1"/>
  <c r="AG105" i="1"/>
  <c r="AG128" i="1"/>
  <c r="AH105" i="1"/>
  <c r="AH128" i="1"/>
  <c r="AI105" i="1"/>
  <c r="AI128" i="1"/>
  <c r="AJ105" i="1"/>
  <c r="AJ128" i="1"/>
  <c r="AK105" i="1"/>
  <c r="AK128" i="1"/>
  <c r="AL105" i="1"/>
  <c r="AL128" i="1"/>
  <c r="AN105" i="1"/>
  <c r="AN128" i="1"/>
  <c r="AO105" i="1"/>
  <c r="AO128" i="1"/>
  <c r="AP105" i="1"/>
  <c r="AP128" i="1"/>
  <c r="AQ105" i="1"/>
  <c r="AQ128" i="1"/>
  <c r="AR105" i="1"/>
  <c r="AR128" i="1"/>
  <c r="AS105" i="1"/>
  <c r="AT105" i="1"/>
  <c r="AT128" i="1"/>
  <c r="AU105" i="1"/>
  <c r="AU128" i="1"/>
  <c r="AW105" i="1"/>
  <c r="AW128" i="1"/>
  <c r="V106" i="1"/>
  <c r="V105" i="1"/>
  <c r="V128" i="1"/>
  <c r="D107" i="1"/>
  <c r="D108" i="1"/>
  <c r="D109" i="1"/>
  <c r="D110" i="1"/>
  <c r="D112" i="1"/>
  <c r="D113" i="1"/>
  <c r="D114" i="1"/>
  <c r="AA121" i="1"/>
  <c r="AS121" i="1"/>
  <c r="C122" i="1"/>
  <c r="I122" i="1"/>
  <c r="L122" i="1"/>
  <c r="M122" i="1"/>
  <c r="M121" i="1"/>
  <c r="N122" i="1"/>
  <c r="N121" i="1"/>
  <c r="Q122" i="1"/>
  <c r="Q121" i="1"/>
  <c r="R122" i="1"/>
  <c r="R121" i="1"/>
  <c r="T122" i="1"/>
  <c r="T121" i="1"/>
  <c r="W122" i="1"/>
  <c r="W121" i="1"/>
  <c r="X122" i="1"/>
  <c r="X121" i="1"/>
  <c r="Z122" i="1"/>
  <c r="Z121" i="1"/>
  <c r="AC122" i="1"/>
  <c r="AC121" i="1"/>
  <c r="AE122" i="1"/>
  <c r="AE121" i="1"/>
  <c r="C123" i="1"/>
  <c r="N123" i="1"/>
  <c r="AG123" i="1"/>
  <c r="AW123" i="1"/>
  <c r="AZ123" i="1"/>
  <c r="B124" i="1"/>
  <c r="C124" i="1"/>
  <c r="D124" i="1"/>
  <c r="E124" i="1"/>
  <c r="F124" i="1"/>
  <c r="H124" i="1"/>
  <c r="I124" i="1"/>
  <c r="K124" i="1"/>
  <c r="L124" i="1"/>
  <c r="M124" i="1"/>
  <c r="N124" i="1"/>
  <c r="O124" i="1"/>
  <c r="P124" i="1"/>
  <c r="Y124" i="1"/>
  <c r="AC124" i="1"/>
  <c r="AG124" i="1"/>
  <c r="B125" i="1"/>
  <c r="C125" i="1"/>
  <c r="E125" i="1"/>
  <c r="F125" i="1"/>
  <c r="H125" i="1"/>
  <c r="I125" i="1"/>
  <c r="K125" i="1"/>
  <c r="L125" i="1"/>
  <c r="M125" i="1"/>
  <c r="N125" i="1"/>
  <c r="O125" i="1"/>
  <c r="P125" i="1"/>
  <c r="R125" i="1"/>
  <c r="S125" i="1"/>
  <c r="T125" i="1"/>
  <c r="X125" i="1"/>
  <c r="AK125" i="1"/>
  <c r="AL125" i="1"/>
  <c r="AR125" i="1"/>
  <c r="B126" i="1"/>
  <c r="C126" i="1"/>
  <c r="E126" i="1"/>
  <c r="F126" i="1"/>
  <c r="H126" i="1"/>
  <c r="I126" i="1"/>
  <c r="K126" i="1"/>
  <c r="L126" i="1"/>
  <c r="M126" i="1"/>
  <c r="N126" i="1"/>
  <c r="O126" i="1"/>
  <c r="P126" i="1"/>
  <c r="Q126" i="1"/>
  <c r="S126" i="1"/>
  <c r="Z126" i="1"/>
  <c r="AH126" i="1"/>
  <c r="AI126" i="1"/>
  <c r="L127" i="1"/>
  <c r="M127" i="1"/>
  <c r="AE127" i="1"/>
  <c r="AU127" i="1"/>
  <c r="AW127" i="1"/>
  <c r="K128" i="1"/>
  <c r="N128" i="1"/>
  <c r="AY126" i="1"/>
  <c r="AZ126" i="1"/>
  <c r="AY125" i="1"/>
  <c r="AZ63" i="1"/>
  <c r="D105" i="1"/>
  <c r="D128" i="1"/>
  <c r="D125" i="1"/>
  <c r="D100" i="1"/>
  <c r="D82" i="1"/>
  <c r="AZ90" i="1"/>
  <c r="L121" i="1"/>
  <c r="D126" i="1"/>
  <c r="AT121" i="1"/>
  <c r="D123" i="1"/>
  <c r="AP121" i="1"/>
  <c r="AU121" i="1"/>
  <c r="I121" i="1"/>
  <c r="AZ128" i="1"/>
  <c r="K121" i="1"/>
  <c r="AQ121" i="1"/>
  <c r="B122" i="1"/>
  <c r="B121" i="1"/>
  <c r="D3" i="1"/>
  <c r="D122" i="1"/>
  <c r="C121" i="1"/>
  <c r="AR121" i="1"/>
  <c r="H121" i="1"/>
  <c r="AG121" i="1"/>
  <c r="F121" i="1"/>
  <c r="E121" i="1"/>
  <c r="AO121" i="1"/>
  <c r="C127" i="1"/>
  <c r="D127" i="1"/>
  <c r="AZ105" i="1"/>
  <c r="AZ77" i="1"/>
  <c r="AY124" i="1"/>
  <c r="D121" i="1"/>
  <c r="AZ124" i="1"/>
  <c r="AY127" i="1"/>
  <c r="AZ127" i="1"/>
  <c r="AW125" i="1"/>
  <c r="AY121" i="1"/>
  <c r="AZ125" i="1"/>
  <c r="AX121" i="1"/>
  <c r="AZ3" i="1"/>
  <c r="AW122" i="1"/>
  <c r="AZ122" i="1"/>
  <c r="AW121" i="1"/>
  <c r="AZ121" i="1"/>
  <c r="D77" i="1"/>
  <c r="D63" i="1"/>
  <c r="Q63" i="1"/>
  <c r="Q123" i="1"/>
  <c r="AF121" i="1"/>
  <c r="AF123" i="1"/>
  <c r="AF63" i="1"/>
  <c r="R63" i="1"/>
  <c r="R123" i="1"/>
  <c r="AN121" i="1"/>
  <c r="AN123" i="1"/>
  <c r="AN63" i="1"/>
  <c r="AJ121" i="1"/>
  <c r="AJ123" i="1"/>
  <c r="AJ63" i="1"/>
  <c r="Y123" i="1"/>
  <c r="Y63" i="1"/>
  <c r="AK63" i="1"/>
  <c r="AK123" i="1"/>
  <c r="AK121" i="1"/>
  <c r="AE63" i="1"/>
  <c r="AE123" i="1"/>
  <c r="AB63" i="1"/>
  <c r="AB123" i="1"/>
  <c r="V123" i="1"/>
  <c r="V63" i="1"/>
  <c r="AL63" i="1"/>
  <c r="AL123" i="1"/>
  <c r="AL121" i="1"/>
  <c r="AG63" i="1"/>
  <c r="T123" i="1"/>
  <c r="T63" i="1"/>
  <c r="AA63" i="1"/>
  <c r="AA123" i="1"/>
  <c r="AC63" i="1"/>
  <c r="AC123" i="1"/>
  <c r="Z63" i="1"/>
  <c r="Z123" i="1"/>
  <c r="W123" i="1"/>
  <c r="W63" i="1"/>
  <c r="X63" i="1"/>
  <c r="X123" i="1"/>
  <c r="AI63" i="1"/>
  <c r="AI123" i="1"/>
  <c r="AI121" i="1"/>
  <c r="S63" i="1"/>
  <c r="S123" i="1"/>
  <c r="AH63" i="1"/>
  <c r="AH123" i="1"/>
  <c r="AH121" i="1"/>
</calcChain>
</file>

<file path=xl/sharedStrings.xml><?xml version="1.0" encoding="utf-8"?>
<sst xmlns="http://schemas.openxmlformats.org/spreadsheetml/2006/main" count="189" uniqueCount="132">
  <si>
    <t>Increase</t>
  </si>
  <si>
    <t>Voted</t>
  </si>
  <si>
    <t>Adjusted</t>
  </si>
  <si>
    <t>Actual</t>
  </si>
  <si>
    <t>Request</t>
  </si>
  <si>
    <t>Recomm.</t>
  </si>
  <si>
    <t>Decrease</t>
  </si>
  <si>
    <t>114 5100 Moderator's Salary</t>
  </si>
  <si>
    <t>131 5400 Finance Committee Expense</t>
  </si>
  <si>
    <t>132 5400 Reserve Account</t>
  </si>
  <si>
    <t>141 5110 Assessor's Salary</t>
  </si>
  <si>
    <t>141 5400 Assessor's Expense</t>
  </si>
  <si>
    <t>151 5400 Legal Expense</t>
  </si>
  <si>
    <t>161 5100 Town Clerk's Salary</t>
  </si>
  <si>
    <t>161 5400 Town Clerk's Expense</t>
  </si>
  <si>
    <t>162 5400 Election Expense</t>
  </si>
  <si>
    <t>171 5400 Conservation Commission</t>
  </si>
  <si>
    <t>175 5400 Planning Board</t>
  </si>
  <si>
    <t>176 5400 Zoning Board Expense</t>
  </si>
  <si>
    <t>192 5400 Town Office Expense</t>
  </si>
  <si>
    <t>192 5430 Memorial Hall Expense</t>
  </si>
  <si>
    <t>192 5450 Memorial Hall Internet Access</t>
  </si>
  <si>
    <t>192 5460 Elevator Maintenance Account</t>
  </si>
  <si>
    <t>192 5470 Town-Wide Notification Sys.</t>
  </si>
  <si>
    <t>193 5400 Property &amp; Liability Insurance</t>
  </si>
  <si>
    <t>199 5400 Longevity Pay</t>
  </si>
  <si>
    <t>Adjust</t>
  </si>
  <si>
    <t>752 5900 Interest Expense</t>
  </si>
  <si>
    <t>830 5310 FRCOG - Core</t>
  </si>
  <si>
    <t>830 5340 FRCOG - Highway</t>
  </si>
  <si>
    <t>830 5350 FRCOG - Reg. Health Services</t>
  </si>
  <si>
    <t>911 5400 County Retirement</t>
  </si>
  <si>
    <t>912 5400 Worker's Compensation</t>
  </si>
  <si>
    <t>913 5400 Un-Employment Insurance</t>
  </si>
  <si>
    <t>916 5400 Medicare</t>
  </si>
  <si>
    <t>PUBLIC SAFETY</t>
  </si>
  <si>
    <t>210 5110 Police Department Salaries</t>
  </si>
  <si>
    <t>210 5400 Police Department Expense</t>
  </si>
  <si>
    <t>210 5130 Constable</t>
  </si>
  <si>
    <t>220 5110 Fire Marshall</t>
  </si>
  <si>
    <t>291 5100 Emergency Management Dir.</t>
  </si>
  <si>
    <t>291 5400 Emergency Mgmnt Expense</t>
  </si>
  <si>
    <t>292 5100 Animal Control Officer</t>
  </si>
  <si>
    <t>292 5400 Animal Control Expense</t>
  </si>
  <si>
    <t>294 5110 Tree Warden</t>
  </si>
  <si>
    <t>424 5400 Street Lights</t>
  </si>
  <si>
    <t>EDUCATION</t>
  </si>
  <si>
    <t>310 5400 Mohawk Trail Reg. School</t>
  </si>
  <si>
    <t>HIGHWAYS</t>
  </si>
  <si>
    <t>423 5400 Snow &amp; Ice Removal</t>
  </si>
  <si>
    <t>HEALTH-SANITATION</t>
  </si>
  <si>
    <t>241 5400 Building Inspection Program</t>
  </si>
  <si>
    <t>293 5400 Animal Inspector</t>
  </si>
  <si>
    <t>433 5400 Refuse Collection</t>
  </si>
  <si>
    <t>440 5100 Sewer Commissioner Salaries</t>
  </si>
  <si>
    <t>512 5100 Board of Health Salaries</t>
  </si>
  <si>
    <t>512 5400 Board of Health Expense</t>
  </si>
  <si>
    <t>RECREATION</t>
  </si>
  <si>
    <t>HUMAN SERVICES</t>
  </si>
  <si>
    <t>491 5400 Care of Hill Cemetery</t>
  </si>
  <si>
    <t>543 5400 Veteran's Benefits</t>
  </si>
  <si>
    <t>General Government</t>
  </si>
  <si>
    <t>Public Safety</t>
  </si>
  <si>
    <t>Education</t>
  </si>
  <si>
    <t>Highways</t>
  </si>
  <si>
    <t>Health &amp; Sanitation</t>
  </si>
  <si>
    <t>Recreation</t>
  </si>
  <si>
    <t>Human Services</t>
  </si>
  <si>
    <t>Final</t>
  </si>
  <si>
    <t xml:space="preserve"> </t>
  </si>
  <si>
    <t>122 5110 General Government Salaries</t>
  </si>
  <si>
    <t>310 5100 School Committee Stipends</t>
  </si>
  <si>
    <t>BUDGET SUMMARY TOTALS</t>
  </si>
  <si>
    <t>422 5400 Highway Maintenance</t>
  </si>
  <si>
    <t>422 5120 Highway Salaries</t>
  </si>
  <si>
    <t xml:space="preserve">630 5428 Recreation </t>
  </si>
  <si>
    <t>Reductions</t>
  </si>
  <si>
    <t>135 5401 Accounting Services</t>
  </si>
  <si>
    <t>145 5405 Payroll Expense</t>
  </si>
  <si>
    <t>146 5111 Staff Certifications</t>
  </si>
  <si>
    <t>192 5411 Computer Account</t>
  </si>
  <si>
    <t>914 5436 Health Insurance</t>
  </si>
  <si>
    <t>914 5437 Life Insurance</t>
  </si>
  <si>
    <t>422 5418 Buildings &amp; Grounds</t>
  </si>
  <si>
    <t>439 5419 Solid Waste Management Dist.</t>
  </si>
  <si>
    <t>439 5439 Hazardous Waste Day</t>
  </si>
  <si>
    <t>630 5427 Cowell Gym Maintenance</t>
  </si>
  <si>
    <t>543 5423 Veteran's Center</t>
  </si>
  <si>
    <t>610 5424 Shelburne Free Public Library</t>
  </si>
  <si>
    <t>610 5425 Arms Library</t>
  </si>
  <si>
    <t>145 5404 Tax Title</t>
  </si>
  <si>
    <t>320 5417 Franklin County Tech School</t>
  </si>
  <si>
    <t>135 5402 Audit Town Records</t>
  </si>
  <si>
    <t>145 5400 Treasurer/Coll. Expense</t>
  </si>
  <si>
    <t>141 5403 Assessor's Contracted Services</t>
  </si>
  <si>
    <t>161 5407 Town Reports</t>
  </si>
  <si>
    <t>161 5408 Preservation of Town Records</t>
  </si>
  <si>
    <t>162 5409 Registrars</t>
  </si>
  <si>
    <t>182 5442 S.F. Beautification Account</t>
  </si>
  <si>
    <t>192 5412 Town Web Site</t>
  </si>
  <si>
    <t>193 5413 Officers Bonding</t>
  </si>
  <si>
    <t>172 5429 APR Local Match</t>
  </si>
  <si>
    <t>172 5431 Land Preservation</t>
  </si>
  <si>
    <t>220 5414 Forest Fires</t>
  </si>
  <si>
    <t>294 5415 Shade Tree Maintenance</t>
  </si>
  <si>
    <t>294 5416 Shade Tree Replacement</t>
  </si>
  <si>
    <t>320 5438 Vocation Tuition &amp; Transport</t>
  </si>
  <si>
    <t>692 5434 Bridge of Flowers</t>
  </si>
  <si>
    <t>692 5433 Military Band</t>
  </si>
  <si>
    <t>543 5422 Care of Veteran's Graves</t>
  </si>
  <si>
    <t>692 5432 Memorial Day</t>
  </si>
  <si>
    <t>512 5443 Mosquito Control District</t>
  </si>
  <si>
    <t>146 5406 Town Collection Software &amp; Maint.</t>
  </si>
  <si>
    <t xml:space="preserve">840 919 4540 Other Post Employ Benefits Trust </t>
  </si>
  <si>
    <t>122 5100 Selectboard Salaries</t>
  </si>
  <si>
    <t>122 5400 Selectboard's Expense</t>
  </si>
  <si>
    <t xml:space="preserve">182 5444 Bridge St. Pocket Park Lease </t>
  </si>
  <si>
    <t>Comments</t>
  </si>
  <si>
    <t>Did not include raise</t>
  </si>
  <si>
    <t>Equip. Repair</t>
  </si>
  <si>
    <t>Salt &amp; Diesel</t>
  </si>
  <si>
    <t xml:space="preserve">Electricity </t>
  </si>
  <si>
    <t>Restore Headstones</t>
  </si>
  <si>
    <t>541 5400 W.County Senior Service District</t>
  </si>
  <si>
    <t>541         Council on Aging</t>
  </si>
  <si>
    <t>172 5400 Open Space Committee Expense</t>
  </si>
  <si>
    <t xml:space="preserve">  </t>
  </si>
  <si>
    <t>422 5445 EV Charging Stations</t>
  </si>
  <si>
    <t>0,0%</t>
  </si>
  <si>
    <t>422 5360 Highway Grant Writing &amp; Admin</t>
  </si>
  <si>
    <t>New</t>
  </si>
  <si>
    <t>422 5848 Solar Array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</si>
</sst>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0.0%"/>
    <numFmt numFmtId="165" formatCode="_(* #,##0_);_(* \(#,##0\);_(* &quot;-&quot;??_);_(@_)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" fontId="4" fillId="0" borderId="1" xfId="2" applyNumberFormat="1" applyFont="1" applyBorder="1" applyAlignment="1" applyProtection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37" fontId="7" fillId="0" borderId="1" xfId="1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14" fontId="9" fillId="0" borderId="1" xfId="0" applyNumberFormat="1" applyFont="1" applyBorder="1"/>
    <xf numFmtId="164" fontId="2" fillId="0" borderId="1" xfId="3" applyNumberFormat="1" applyFont="1" applyBorder="1" applyAlignment="1">
      <alignment horizontal="center"/>
    </xf>
    <xf numFmtId="164" fontId="2" fillId="0" borderId="0" xfId="3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5" fontId="9" fillId="0" borderId="1" xfId="1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6" fontId="11" fillId="0" borderId="0" xfId="0" applyNumberFormat="1" applyFont="1" applyAlignment="1">
      <alignment horizontal="center"/>
    </xf>
    <xf numFmtId="0" fontId="0" fillId="0" borderId="1" xfId="0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3" fontId="3" fillId="0" borderId="1" xfId="0" applyNumberFormat="1" applyFont="1" applyBorder="1" applyAlignment="1">
      <alignment horizontal="center" shrinkToFit="1"/>
    </xf>
    <xf numFmtId="3" fontId="4" fillId="0" borderId="1" xfId="2" applyNumberFormat="1" applyFont="1" applyBorder="1" applyAlignment="1" applyProtection="1">
      <alignment horizontal="center" shrinkToFit="1"/>
    </xf>
    <xf numFmtId="3" fontId="0" fillId="0" borderId="1" xfId="0" applyNumberFormat="1" applyBorder="1" applyAlignment="1">
      <alignment horizontal="center" shrinkToFit="1"/>
    </xf>
    <xf numFmtId="3" fontId="6" fillId="0" borderId="1" xfId="0" applyNumberFormat="1" applyFont="1" applyBorder="1" applyAlignment="1">
      <alignment horizontal="center" shrinkToFit="1"/>
    </xf>
    <xf numFmtId="3" fontId="7" fillId="0" borderId="1" xfId="0" applyNumberFormat="1" applyFont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3" fontId="2" fillId="0" borderId="1" xfId="0" applyNumberFormat="1" applyFont="1" applyBorder="1" applyAlignment="1">
      <alignment horizontal="center" shrinkToFit="1"/>
    </xf>
    <xf numFmtId="3" fontId="0" fillId="0" borderId="1" xfId="0" applyNumberFormat="1" applyBorder="1" applyAlignment="1">
      <alignment shrinkToFit="1"/>
    </xf>
    <xf numFmtId="6" fontId="0" fillId="0" borderId="1" xfId="0" applyNumberFormat="1" applyBorder="1" applyAlignment="1">
      <alignment shrinkToFit="1"/>
    </xf>
    <xf numFmtId="3" fontId="8" fillId="0" borderId="1" xfId="0" applyNumberFormat="1" applyFont="1" applyBorder="1" applyAlignment="1">
      <alignment horizontal="center" shrinkToFit="1"/>
    </xf>
    <xf numFmtId="165" fontId="2" fillId="0" borderId="1" xfId="1" applyNumberFormat="1" applyFont="1" applyBorder="1" applyAlignment="1">
      <alignment horizontal="center" shrinkToFit="1"/>
    </xf>
    <xf numFmtId="1" fontId="2" fillId="0" borderId="1" xfId="1" applyNumberFormat="1" applyFont="1" applyBorder="1" applyAlignment="1">
      <alignment horizontal="center" shrinkToFit="1"/>
    </xf>
    <xf numFmtId="165" fontId="2" fillId="0" borderId="1" xfId="1" applyNumberFormat="1" applyFont="1" applyBorder="1" applyAlignment="1">
      <alignment shrinkToFit="1"/>
    </xf>
    <xf numFmtId="0" fontId="2" fillId="0" borderId="1" xfId="1" applyNumberFormat="1" applyFont="1" applyBorder="1" applyAlignment="1">
      <alignment horizontal="center" shrinkToFit="1"/>
    </xf>
    <xf numFmtId="0" fontId="9" fillId="0" borderId="1" xfId="0" applyFont="1" applyBorder="1" applyAlignment="1">
      <alignment horizontal="left" shrinkToFit="1"/>
    </xf>
    <xf numFmtId="165" fontId="9" fillId="0" borderId="1" xfId="1" applyNumberFormat="1" applyFont="1" applyBorder="1" applyAlignment="1">
      <alignment horizontal="center" shrinkToFit="1"/>
    </xf>
    <xf numFmtId="165" fontId="9" fillId="0" borderId="1" xfId="1" applyNumberFormat="1" applyFont="1" applyBorder="1" applyAlignment="1">
      <alignment shrinkToFit="1"/>
    </xf>
    <xf numFmtId="0" fontId="9" fillId="0" borderId="1" xfId="0" applyFont="1" applyBorder="1" applyAlignment="1">
      <alignment shrinkToFit="1"/>
    </xf>
    <xf numFmtId="3" fontId="1" fillId="0" borderId="1" xfId="0" applyNumberFormat="1" applyFont="1" applyBorder="1" applyAlignment="1">
      <alignment horizontal="center" shrinkToFit="1"/>
    </xf>
    <xf numFmtId="3" fontId="9" fillId="0" borderId="1" xfId="0" applyNumberFormat="1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2" fillId="0" borderId="2" xfId="0" applyFont="1" applyBorder="1" applyAlignment="1">
      <alignment shrinkToFit="1"/>
    </xf>
    <xf numFmtId="3" fontId="2" fillId="0" borderId="3" xfId="0" applyNumberFormat="1" applyFont="1" applyBorder="1" applyAlignment="1">
      <alignment horizontal="center" shrinkToFit="1"/>
    </xf>
    <xf numFmtId="3" fontId="8" fillId="0" borderId="3" xfId="0" applyNumberFormat="1" applyFont="1" applyBorder="1" applyAlignment="1">
      <alignment horizontal="center" shrinkToFit="1"/>
    </xf>
    <xf numFmtId="3" fontId="3" fillId="0" borderId="3" xfId="0" applyNumberFormat="1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4" xfId="0" applyFont="1" applyBorder="1" applyAlignment="1">
      <alignment shrinkToFit="1"/>
    </xf>
    <xf numFmtId="3" fontId="2" fillId="0" borderId="1" xfId="1" applyNumberFormat="1" applyFont="1" applyBorder="1" applyAlignment="1">
      <alignment horizontal="center" shrinkToFit="1"/>
    </xf>
    <xf numFmtId="0" fontId="3" fillId="0" borderId="5" xfId="0" applyFont="1" applyBorder="1" applyAlignment="1">
      <alignment shrinkToFit="1"/>
    </xf>
    <xf numFmtId="3" fontId="3" fillId="0" borderId="6" xfId="0" applyNumberFormat="1" applyFont="1" applyBorder="1" applyAlignment="1">
      <alignment horizontal="center" shrinkToFit="1"/>
    </xf>
    <xf numFmtId="3" fontId="2" fillId="0" borderId="6" xfId="0" applyNumberFormat="1" applyFont="1" applyBorder="1" applyAlignment="1">
      <alignment horizontal="center" shrinkToFit="1"/>
    </xf>
    <xf numFmtId="37" fontId="9" fillId="0" borderId="1" xfId="1" applyNumberFormat="1" applyFont="1" applyBorder="1" applyAlignment="1">
      <alignment horizontal="center" shrinkToFit="1"/>
    </xf>
    <xf numFmtId="0" fontId="0" fillId="0" borderId="1" xfId="0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3" fontId="4" fillId="0" borderId="7" xfId="2" applyNumberFormat="1" applyFont="1" applyBorder="1" applyAlignment="1" applyProtection="1">
      <alignment horizontal="center"/>
    </xf>
    <xf numFmtId="0" fontId="0" fillId="0" borderId="7" xfId="0" applyBorder="1" applyAlignment="1">
      <alignment horizontal="center"/>
    </xf>
    <xf numFmtId="3" fontId="12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164" fontId="2" fillId="0" borderId="8" xfId="3" applyNumberFormat="1" applyFont="1" applyBorder="1" applyAlignment="1">
      <alignment horizontal="center"/>
    </xf>
    <xf numFmtId="3" fontId="2" fillId="0" borderId="1" xfId="2" applyNumberFormat="1" applyFont="1" applyBorder="1" applyAlignment="1" applyProtection="1">
      <alignment horizontal="center" vertical="center" wrapText="1"/>
    </xf>
    <xf numFmtId="1" fontId="0" fillId="0" borderId="1" xfId="0" applyNumberFormat="1" applyBorder="1" applyAlignment="1">
      <alignment horizontal="center"/>
    </xf>
    <xf numFmtId="9" fontId="2" fillId="0" borderId="1" xfId="3" applyFont="1" applyBorder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4" fontId="2" fillId="0" borderId="11" xfId="3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left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A5F0A-C79D-4632-ACD8-96AC1022611A}">
  <dimension ref="A1:BF154"/>
  <sheetViews>
    <sheetView tabSelected="1" view="pageLayout" zoomScaleNormal="100" workbookViewId="0">
      <selection activeCell="BF3" sqref="BF3"/>
    </sheetView>
  </sheetViews>
  <sheetFormatPr defaultRowHeight="12.75" x14ac:dyDescent="0.2"/>
  <cols>
    <col min="1" max="1" width="38.28515625" customWidth="1"/>
    <col min="2" max="19" width="9.140625" hidden="1" customWidth="1"/>
    <col min="20" max="20" width="0.140625" hidden="1" customWidth="1"/>
    <col min="21" max="23" width="9.140625" hidden="1" customWidth="1"/>
    <col min="24" max="24" width="7.7109375" hidden="1" customWidth="1"/>
    <col min="25" max="31" width="9.140625" hidden="1" customWidth="1"/>
    <col min="32" max="32" width="0.140625" hidden="1" customWidth="1"/>
    <col min="33" max="34" width="9.140625" hidden="1" customWidth="1"/>
    <col min="35" max="35" width="0.140625" hidden="1" customWidth="1"/>
    <col min="36" max="37" width="9.140625" hidden="1" customWidth="1"/>
    <col min="38" max="38" width="0.140625" hidden="1" customWidth="1"/>
    <col min="39" max="43" width="9.140625" hidden="1" customWidth="1"/>
    <col min="44" max="44" width="0.42578125" hidden="1" customWidth="1"/>
    <col min="45" max="46" width="9.140625" hidden="1" customWidth="1"/>
    <col min="47" max="47" width="9.140625" customWidth="1"/>
    <col min="48" max="48" width="8.42578125" customWidth="1"/>
    <col min="49" max="51" width="9.140625" customWidth="1"/>
    <col min="52" max="52" width="8.7109375" customWidth="1"/>
    <col min="53" max="53" width="2.85546875" hidden="1" customWidth="1"/>
    <col min="54" max="54" width="14.7109375" hidden="1" customWidth="1"/>
  </cols>
  <sheetData>
    <row r="1" spans="1:54" x14ac:dyDescent="0.2">
      <c r="A1" s="78">
        <v>46134</v>
      </c>
      <c r="B1" s="2">
        <v>2010</v>
      </c>
      <c r="C1" s="2">
        <v>2010</v>
      </c>
      <c r="D1" s="2">
        <v>2010</v>
      </c>
      <c r="E1" s="2">
        <v>2011</v>
      </c>
      <c r="F1" s="2">
        <v>2011</v>
      </c>
      <c r="G1" s="2">
        <v>2011</v>
      </c>
      <c r="H1" s="2">
        <v>2011</v>
      </c>
      <c r="I1" s="2">
        <v>2012</v>
      </c>
      <c r="J1" s="2">
        <v>2012</v>
      </c>
      <c r="K1" s="2">
        <v>2012</v>
      </c>
      <c r="L1" s="2">
        <v>2013</v>
      </c>
      <c r="M1" s="2">
        <v>2013</v>
      </c>
      <c r="N1" s="2">
        <v>2013</v>
      </c>
      <c r="O1" s="2">
        <v>2013</v>
      </c>
      <c r="P1" s="2">
        <v>2014</v>
      </c>
      <c r="Q1" s="2">
        <v>2014</v>
      </c>
      <c r="R1" s="2">
        <v>2014</v>
      </c>
      <c r="S1" s="2">
        <v>2014</v>
      </c>
      <c r="T1" s="2">
        <v>2015</v>
      </c>
      <c r="U1" s="2">
        <v>2015</v>
      </c>
      <c r="V1" s="2">
        <v>2015</v>
      </c>
      <c r="W1" s="2">
        <v>2016</v>
      </c>
      <c r="X1" s="2">
        <v>2016</v>
      </c>
      <c r="Y1" s="2">
        <v>2016</v>
      </c>
      <c r="Z1" s="2">
        <v>2017</v>
      </c>
      <c r="AA1" s="2">
        <v>2017</v>
      </c>
      <c r="AB1" s="2">
        <v>2017</v>
      </c>
      <c r="AC1" s="2">
        <v>2018</v>
      </c>
      <c r="AD1" s="2">
        <v>2018</v>
      </c>
      <c r="AE1" s="2">
        <v>2018</v>
      </c>
      <c r="AF1" s="2">
        <v>2020</v>
      </c>
      <c r="AG1" s="2">
        <v>2020</v>
      </c>
      <c r="AH1" s="2">
        <v>2020</v>
      </c>
      <c r="AI1" s="2">
        <v>2021</v>
      </c>
      <c r="AJ1" s="2">
        <v>2021</v>
      </c>
      <c r="AK1" s="2">
        <v>2021</v>
      </c>
      <c r="AL1" s="2">
        <v>2022</v>
      </c>
      <c r="AM1" s="2">
        <v>2022</v>
      </c>
      <c r="AN1" s="2">
        <v>2022</v>
      </c>
      <c r="AO1" s="2">
        <v>2024</v>
      </c>
      <c r="AP1" s="2">
        <v>2024</v>
      </c>
      <c r="AQ1" s="2">
        <v>2024</v>
      </c>
      <c r="AR1" s="2">
        <v>2025</v>
      </c>
      <c r="AS1" s="2">
        <v>2025</v>
      </c>
      <c r="AT1" s="2">
        <v>2025</v>
      </c>
      <c r="AU1" s="2">
        <v>2026</v>
      </c>
      <c r="AV1" s="2">
        <v>2026</v>
      </c>
      <c r="AW1" s="2">
        <v>2026</v>
      </c>
      <c r="AX1" s="2">
        <v>2027</v>
      </c>
      <c r="AY1" s="2">
        <v>2027</v>
      </c>
      <c r="AZ1" s="2" t="s">
        <v>0</v>
      </c>
      <c r="BB1" s="60"/>
    </row>
    <row r="2" spans="1:54" x14ac:dyDescent="0.2">
      <c r="A2" s="13" t="s">
        <v>69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2</v>
      </c>
      <c r="K2" s="2" t="s">
        <v>5</v>
      </c>
      <c r="L2" s="2" t="s">
        <v>4</v>
      </c>
      <c r="M2" s="2" t="s">
        <v>1</v>
      </c>
      <c r="N2" s="2" t="s">
        <v>2</v>
      </c>
      <c r="O2" s="2" t="s">
        <v>3</v>
      </c>
      <c r="P2" s="2" t="s">
        <v>4</v>
      </c>
      <c r="Q2" s="2" t="s">
        <v>1</v>
      </c>
      <c r="R2" s="2" t="s">
        <v>2</v>
      </c>
      <c r="S2" s="2" t="s">
        <v>3</v>
      </c>
      <c r="T2" s="2" t="s">
        <v>4</v>
      </c>
      <c r="U2" s="2" t="s">
        <v>26</v>
      </c>
      <c r="V2" s="2" t="s">
        <v>68</v>
      </c>
      <c r="W2" s="2" t="s">
        <v>1</v>
      </c>
      <c r="X2" s="2" t="s">
        <v>26</v>
      </c>
      <c r="Y2" s="2" t="s">
        <v>68</v>
      </c>
      <c r="Z2" s="2" t="s">
        <v>4</v>
      </c>
      <c r="AA2" s="2" t="s">
        <v>26</v>
      </c>
      <c r="AB2" s="2" t="s">
        <v>68</v>
      </c>
      <c r="AC2" s="2" t="s">
        <v>4</v>
      </c>
      <c r="AD2" s="2" t="s">
        <v>26</v>
      </c>
      <c r="AE2" s="2" t="s">
        <v>68</v>
      </c>
      <c r="AF2" s="2" t="s">
        <v>4</v>
      </c>
      <c r="AG2" s="2" t="s">
        <v>26</v>
      </c>
      <c r="AH2" s="2" t="s">
        <v>68</v>
      </c>
      <c r="AI2" s="2" t="s">
        <v>4</v>
      </c>
      <c r="AJ2" s="2" t="s">
        <v>2</v>
      </c>
      <c r="AK2" s="2" t="s">
        <v>68</v>
      </c>
      <c r="AL2" s="2" t="s">
        <v>4</v>
      </c>
      <c r="AM2" s="2" t="s">
        <v>2</v>
      </c>
      <c r="AN2" s="2" t="s">
        <v>68</v>
      </c>
      <c r="AO2" s="2" t="s">
        <v>4</v>
      </c>
      <c r="AP2" s="2" t="s">
        <v>2</v>
      </c>
      <c r="AQ2" s="2" t="s">
        <v>68</v>
      </c>
      <c r="AR2" s="2" t="s">
        <v>4</v>
      </c>
      <c r="AS2" s="2" t="s">
        <v>2</v>
      </c>
      <c r="AT2" s="2" t="s">
        <v>68</v>
      </c>
      <c r="AU2" s="2" t="s">
        <v>4</v>
      </c>
      <c r="AV2" s="2" t="s">
        <v>2</v>
      </c>
      <c r="AW2" s="2" t="s">
        <v>68</v>
      </c>
      <c r="AX2" s="2" t="s">
        <v>4</v>
      </c>
      <c r="AY2" s="2" t="s">
        <v>68</v>
      </c>
      <c r="AZ2" s="2" t="s">
        <v>6</v>
      </c>
      <c r="BA2" s="62" t="s">
        <v>76</v>
      </c>
      <c r="BB2" s="2" t="s">
        <v>117</v>
      </c>
    </row>
    <row r="3" spans="1:54" x14ac:dyDescent="0.2">
      <c r="A3" s="1"/>
      <c r="B3" s="3" t="e">
        <f>SUM(B4:B47)+(#REF!)</f>
        <v>#REF!</v>
      </c>
      <c r="C3" s="3" t="e">
        <f>SUM(C4:C47)+(#REF!)</f>
        <v>#REF!</v>
      </c>
      <c r="D3" s="4" t="e">
        <f>+SUM(B3)-(C3)</f>
        <v>#REF!</v>
      </c>
      <c r="E3" s="3" t="e">
        <f>SUM(E4:E47)+(#REF!)</f>
        <v>#REF!</v>
      </c>
      <c r="F3" s="3" t="e">
        <f>SUM(F4:F47)+(#REF!)</f>
        <v>#REF!</v>
      </c>
      <c r="G3" s="3"/>
      <c r="H3" s="3" t="e">
        <f>SUM(H4:H47)+(#REF!)</f>
        <v>#REF!</v>
      </c>
      <c r="I3" s="3" t="e">
        <f>SUM(I4:I47)+(#REF!)</f>
        <v>#REF!</v>
      </c>
      <c r="J3" s="3"/>
      <c r="K3" s="3" t="e">
        <f>SUM(K4:K47)+(#REF!)</f>
        <v>#REF!</v>
      </c>
      <c r="L3" s="3" t="e">
        <f>SUM(L4:L47)+(#REF!)</f>
        <v>#REF!</v>
      </c>
      <c r="M3" s="3" t="e">
        <f>SUM(M4:M45)+(#REF!)</f>
        <v>#REF!</v>
      </c>
      <c r="N3" s="3" t="e">
        <f>SUM(N4:N45)+(#REF!)</f>
        <v>#REF!</v>
      </c>
      <c r="O3" s="3" t="e">
        <f>SUM(O4:O45)+(#REF!)</f>
        <v>#REF!</v>
      </c>
      <c r="P3" s="3" t="e">
        <f>SUM(P4:P45)+(#REF!)</f>
        <v>#REF!</v>
      </c>
      <c r="Q3" s="3" t="e">
        <f>SUM(Q4:Q45)+(#REF!)</f>
        <v>#REF!</v>
      </c>
      <c r="R3" s="3" t="e">
        <f>SUM(R4:R45)+(#REF!)</f>
        <v>#REF!</v>
      </c>
      <c r="S3" s="3" t="e">
        <f>SUM(S4:S45)+(#REF!)</f>
        <v>#REF!</v>
      </c>
      <c r="T3" s="3" t="e">
        <f>SUM(T4:T45)+(#REF!)</f>
        <v>#REF!</v>
      </c>
      <c r="U3" s="3" t="e">
        <f>SUM(U4:U45)+(#REF!)</f>
        <v>#REF!</v>
      </c>
      <c r="V3" s="3" t="e">
        <f>SUM(V4:V45)+(#REF!)</f>
        <v>#REF!</v>
      </c>
      <c r="W3" s="3" t="e">
        <f>SUM(W4:W45)+(#REF!)-(#REF!)</f>
        <v>#REF!</v>
      </c>
      <c r="X3" s="3" t="e">
        <f>SUM(X4:X45)+(#REF!)-(#REF!)</f>
        <v>#REF!</v>
      </c>
      <c r="Y3" s="3" t="e">
        <f>SUM(Y4:Y45)+(#REF!)-(#REF!)</f>
        <v>#REF!</v>
      </c>
      <c r="Z3" s="3" t="e">
        <f>SUM(Z4:Z45)+(#REF!)-(#REF!)</f>
        <v>#REF!</v>
      </c>
      <c r="AA3" s="3" t="e">
        <f>SUM(AA4:AA45)+(#REF!)-(AA43)</f>
        <v>#REF!</v>
      </c>
      <c r="AB3" s="3" t="e">
        <f>SUM(AB4:AB45)+(#REF!)-(#REF!)</f>
        <v>#REF!</v>
      </c>
      <c r="AC3" s="3" t="e">
        <f>SUM(AC4:AC45)+(#REF!)-(#REF!)</f>
        <v>#REF!</v>
      </c>
      <c r="AD3" s="3"/>
      <c r="AE3" s="3" t="e">
        <f>SUM(AE4:AE45)+(#REF!)-(#REF!)</f>
        <v>#REF!</v>
      </c>
      <c r="AF3" s="3">
        <f t="shared" ref="AF3:AL3" si="0">SUM(AF4:AF55)</f>
        <v>780172</v>
      </c>
      <c r="AG3" s="3">
        <f t="shared" si="0"/>
        <v>1640</v>
      </c>
      <c r="AH3" s="3">
        <f t="shared" si="0"/>
        <v>781812</v>
      </c>
      <c r="AI3" s="3">
        <f t="shared" si="0"/>
        <v>823454</v>
      </c>
      <c r="AJ3" s="3">
        <f t="shared" si="0"/>
        <v>10587</v>
      </c>
      <c r="AK3" s="3">
        <f t="shared" si="0"/>
        <v>850166</v>
      </c>
      <c r="AL3" s="3">
        <f t="shared" si="0"/>
        <v>895617</v>
      </c>
      <c r="AM3" s="3"/>
      <c r="AN3" s="3">
        <f t="shared" ref="AN3:AY3" si="1">SUM(AN4:AN55)</f>
        <v>903246</v>
      </c>
      <c r="AO3" s="3">
        <f t="shared" si="1"/>
        <v>940369</v>
      </c>
      <c r="AP3" s="3">
        <f t="shared" si="1"/>
        <v>9427</v>
      </c>
      <c r="AQ3" s="3">
        <f t="shared" si="1"/>
        <v>949796</v>
      </c>
      <c r="AR3" s="3">
        <f t="shared" si="1"/>
        <v>1052410</v>
      </c>
      <c r="AS3" s="3">
        <f t="shared" si="1"/>
        <v>213</v>
      </c>
      <c r="AT3" s="3">
        <f t="shared" si="1"/>
        <v>1052623</v>
      </c>
      <c r="AU3" s="3">
        <f t="shared" si="1"/>
        <v>1238526</v>
      </c>
      <c r="AV3" s="3">
        <f t="shared" si="1"/>
        <v>18673</v>
      </c>
      <c r="AW3" s="3">
        <f t="shared" si="1"/>
        <v>1257199</v>
      </c>
      <c r="AX3" s="3">
        <f t="shared" si="1"/>
        <v>1420741</v>
      </c>
      <c r="AY3" s="3">
        <f t="shared" si="1"/>
        <v>1420741</v>
      </c>
      <c r="AZ3" s="14">
        <f t="shared" ref="AZ3:AZ55" si="2">+(AY3-AW3)/AW3</f>
        <v>0.13008441782088595</v>
      </c>
      <c r="BA3" s="63"/>
      <c r="BB3" s="67"/>
    </row>
    <row r="4" spans="1:54" x14ac:dyDescent="0.2">
      <c r="A4" s="17" t="s">
        <v>7</v>
      </c>
      <c r="B4" s="18">
        <v>137</v>
      </c>
      <c r="C4" s="18"/>
      <c r="D4" s="12">
        <f>+SUM(B4)-(C4)</f>
        <v>137</v>
      </c>
      <c r="E4" s="18">
        <v>138</v>
      </c>
      <c r="F4" s="18">
        <v>138</v>
      </c>
      <c r="G4" s="18"/>
      <c r="H4" s="18">
        <v>138</v>
      </c>
      <c r="I4" s="18">
        <v>141</v>
      </c>
      <c r="J4" s="18"/>
      <c r="K4" s="18">
        <v>141</v>
      </c>
      <c r="L4" s="18">
        <v>145</v>
      </c>
      <c r="M4" s="18">
        <v>145</v>
      </c>
      <c r="N4" s="18"/>
      <c r="O4" s="18">
        <v>145</v>
      </c>
      <c r="P4" s="18">
        <v>148</v>
      </c>
      <c r="Q4" s="18">
        <v>148</v>
      </c>
      <c r="R4" s="18"/>
      <c r="S4" s="18">
        <v>148</v>
      </c>
      <c r="T4" s="18">
        <v>152</v>
      </c>
      <c r="U4" s="18"/>
      <c r="V4" s="18">
        <v>152</v>
      </c>
      <c r="W4" s="18">
        <v>154</v>
      </c>
      <c r="X4" s="18"/>
      <c r="Y4" s="18">
        <v>154</v>
      </c>
      <c r="Z4" s="18">
        <v>158</v>
      </c>
      <c r="AA4" s="18"/>
      <c r="AB4" s="18">
        <v>158</v>
      </c>
      <c r="AC4" s="18">
        <v>162</v>
      </c>
      <c r="AD4" s="18"/>
      <c r="AE4" s="18">
        <v>162</v>
      </c>
      <c r="AF4" s="18">
        <v>170</v>
      </c>
      <c r="AG4" s="18"/>
      <c r="AH4" s="18">
        <v>170</v>
      </c>
      <c r="AI4" s="18">
        <v>175</v>
      </c>
      <c r="AJ4" s="18"/>
      <c r="AK4" s="5">
        <v>175</v>
      </c>
      <c r="AL4" s="5">
        <v>180</v>
      </c>
      <c r="AM4" s="5"/>
      <c r="AN4" s="5">
        <v>180</v>
      </c>
      <c r="AO4" s="5">
        <v>194</v>
      </c>
      <c r="AP4" s="5"/>
      <c r="AQ4" s="5">
        <v>194</v>
      </c>
      <c r="AR4" s="5">
        <v>202</v>
      </c>
      <c r="AS4" s="5"/>
      <c r="AT4" s="5">
        <v>202</v>
      </c>
      <c r="AU4" s="5">
        <v>209</v>
      </c>
      <c r="AV4" s="5"/>
      <c r="AW4" s="5">
        <v>209</v>
      </c>
      <c r="AX4" s="5">
        <v>216</v>
      </c>
      <c r="AY4" s="73">
        <v>216</v>
      </c>
      <c r="AZ4" s="14">
        <f t="shared" si="2"/>
        <v>3.3492822966507178E-2</v>
      </c>
      <c r="BA4" s="14">
        <f t="shared" ref="BA4:BA28" si="3">+(AZ4-AU4)/AU4</f>
        <v>-0.99983974725853342</v>
      </c>
      <c r="BB4" s="14">
        <f t="shared" ref="BB4:BB36" si="4">+(BA4-AW4)/AW4</f>
        <v>-1.0047839222356867</v>
      </c>
    </row>
    <row r="5" spans="1:54" x14ac:dyDescent="0.2">
      <c r="A5" s="17" t="s">
        <v>114</v>
      </c>
      <c r="B5" s="12">
        <v>6825</v>
      </c>
      <c r="C5" s="7"/>
      <c r="D5" s="12">
        <f>+SUM(B5)-(C5)</f>
        <v>6825</v>
      </c>
      <c r="E5" s="12">
        <v>6825</v>
      </c>
      <c r="F5" s="12">
        <v>6825</v>
      </c>
      <c r="G5" s="12"/>
      <c r="H5" s="12">
        <v>6825</v>
      </c>
      <c r="I5" s="12">
        <v>6962</v>
      </c>
      <c r="J5" s="12"/>
      <c r="K5" s="12">
        <v>6962</v>
      </c>
      <c r="L5" s="12">
        <v>7136</v>
      </c>
      <c r="M5" s="12">
        <v>7136</v>
      </c>
      <c r="N5" s="12"/>
      <c r="O5" s="12">
        <v>7136</v>
      </c>
      <c r="P5" s="12">
        <v>7314</v>
      </c>
      <c r="Q5" s="12">
        <v>7314</v>
      </c>
      <c r="R5" s="12"/>
      <c r="S5" s="12">
        <v>7314</v>
      </c>
      <c r="T5" s="12">
        <v>7497</v>
      </c>
      <c r="U5" s="12"/>
      <c r="V5" s="12">
        <v>7497</v>
      </c>
      <c r="W5" s="12">
        <v>7572</v>
      </c>
      <c r="X5" s="12"/>
      <c r="Y5" s="12">
        <v>7572</v>
      </c>
      <c r="Z5" s="12">
        <v>7762</v>
      </c>
      <c r="AA5" s="12"/>
      <c r="AB5" s="12">
        <v>7762</v>
      </c>
      <c r="AC5" s="12">
        <v>7956</v>
      </c>
      <c r="AD5" s="12"/>
      <c r="AE5" s="12">
        <v>7956</v>
      </c>
      <c r="AF5" s="12">
        <v>8360</v>
      </c>
      <c r="AG5" s="12"/>
      <c r="AH5" s="12">
        <v>8360</v>
      </c>
      <c r="AI5" s="12">
        <v>8569</v>
      </c>
      <c r="AJ5" s="12"/>
      <c r="AK5" s="6">
        <v>8569</v>
      </c>
      <c r="AL5" s="6">
        <v>8783</v>
      </c>
      <c r="AM5" s="6"/>
      <c r="AN5" s="6">
        <v>8783</v>
      </c>
      <c r="AO5" s="6">
        <v>9456</v>
      </c>
      <c r="AP5" s="6"/>
      <c r="AQ5" s="6">
        <v>9456</v>
      </c>
      <c r="AR5" s="6">
        <v>9835</v>
      </c>
      <c r="AS5" s="6"/>
      <c r="AT5" s="6">
        <v>9835</v>
      </c>
      <c r="AU5" s="6">
        <v>10180</v>
      </c>
      <c r="AV5" s="6"/>
      <c r="AW5" s="6">
        <v>10180</v>
      </c>
      <c r="AX5" s="6">
        <v>10536</v>
      </c>
      <c r="AY5" s="6">
        <v>10536</v>
      </c>
      <c r="AZ5" s="14">
        <f t="shared" si="2"/>
        <v>3.4970530451866405E-2</v>
      </c>
      <c r="BA5" s="14">
        <f t="shared" si="3"/>
        <v>-0.9999965647808986</v>
      </c>
      <c r="BB5" s="14">
        <f t="shared" si="4"/>
        <v>-1.000098231489664</v>
      </c>
    </row>
    <row r="6" spans="1:54" x14ac:dyDescent="0.2">
      <c r="A6" s="17" t="s">
        <v>70</v>
      </c>
      <c r="B6" s="12">
        <v>50794</v>
      </c>
      <c r="C6" s="7"/>
      <c r="D6" s="12">
        <f>+SUM(B6)-(C6)</f>
        <v>50794</v>
      </c>
      <c r="E6" s="12">
        <v>51302</v>
      </c>
      <c r="F6" s="12">
        <v>51302</v>
      </c>
      <c r="G6" s="12"/>
      <c r="H6" s="12">
        <v>51302</v>
      </c>
      <c r="I6" s="12">
        <v>52322</v>
      </c>
      <c r="J6" s="12"/>
      <c r="K6" s="12">
        <v>52322</v>
      </c>
      <c r="L6" s="12">
        <v>53645</v>
      </c>
      <c r="M6" s="12">
        <v>53645</v>
      </c>
      <c r="N6" s="12"/>
      <c r="O6" s="12">
        <v>53645</v>
      </c>
      <c r="P6" s="12">
        <v>54986</v>
      </c>
      <c r="Q6" s="12">
        <v>54986</v>
      </c>
      <c r="R6" s="12"/>
      <c r="S6" s="12">
        <v>54986</v>
      </c>
      <c r="T6" s="12">
        <v>102453</v>
      </c>
      <c r="U6" s="12"/>
      <c r="V6" s="12">
        <v>102453</v>
      </c>
      <c r="W6" s="12">
        <v>106958</v>
      </c>
      <c r="X6" s="12"/>
      <c r="Y6" s="12">
        <v>106958</v>
      </c>
      <c r="Z6" s="12">
        <v>114281</v>
      </c>
      <c r="AA6" s="12"/>
      <c r="AB6" s="12">
        <v>114281</v>
      </c>
      <c r="AC6" s="12">
        <v>114981</v>
      </c>
      <c r="AD6" s="12"/>
      <c r="AE6" s="12">
        <v>114981</v>
      </c>
      <c r="AF6" s="12">
        <v>132039</v>
      </c>
      <c r="AG6" s="12"/>
      <c r="AH6" s="12">
        <v>132039</v>
      </c>
      <c r="AI6" s="12">
        <v>142475</v>
      </c>
      <c r="AJ6" s="12"/>
      <c r="AK6" s="6">
        <v>168850</v>
      </c>
      <c r="AL6" s="6">
        <v>169137</v>
      </c>
      <c r="AM6" s="6"/>
      <c r="AN6" s="6">
        <v>169137</v>
      </c>
      <c r="AO6" s="6">
        <v>184511</v>
      </c>
      <c r="AP6" s="6"/>
      <c r="AQ6" s="6">
        <v>184511</v>
      </c>
      <c r="AR6" s="6">
        <v>200495</v>
      </c>
      <c r="AS6" s="6"/>
      <c r="AT6" s="6">
        <v>200495</v>
      </c>
      <c r="AU6" s="6">
        <v>221673</v>
      </c>
      <c r="AV6" s="6">
        <v>2431</v>
      </c>
      <c r="AW6" s="6">
        <v>224104</v>
      </c>
      <c r="AX6" s="6">
        <v>232454</v>
      </c>
      <c r="AY6" s="6">
        <v>232454</v>
      </c>
      <c r="AZ6" s="14">
        <f t="shared" si="2"/>
        <v>3.7259486666904651E-2</v>
      </c>
      <c r="BA6" s="14">
        <f t="shared" si="3"/>
        <v>-0.99999983191689257</v>
      </c>
      <c r="BB6" s="14">
        <f t="shared" si="4"/>
        <v>-1.000004462213222</v>
      </c>
    </row>
    <row r="7" spans="1:54" x14ac:dyDescent="0.2">
      <c r="A7" s="17" t="s">
        <v>113</v>
      </c>
      <c r="B7" s="12"/>
      <c r="C7" s="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>
        <v>15000</v>
      </c>
      <c r="AG7" s="12"/>
      <c r="AH7" s="12">
        <v>15000</v>
      </c>
      <c r="AI7" s="12">
        <v>15000</v>
      </c>
      <c r="AJ7" s="12"/>
      <c r="AK7" s="6">
        <v>10000</v>
      </c>
      <c r="AL7" s="6">
        <v>15000</v>
      </c>
      <c r="AM7" s="6"/>
      <c r="AN7" s="6">
        <v>15000</v>
      </c>
      <c r="AO7" s="6">
        <v>15000</v>
      </c>
      <c r="AP7" s="6"/>
      <c r="AQ7" s="6">
        <v>15000</v>
      </c>
      <c r="AR7" s="6">
        <v>15000</v>
      </c>
      <c r="AS7" s="6"/>
      <c r="AT7" s="6">
        <v>15000</v>
      </c>
      <c r="AU7" s="6">
        <v>15000</v>
      </c>
      <c r="AV7" s="6"/>
      <c r="AW7" s="6">
        <v>15000</v>
      </c>
      <c r="AX7" s="6">
        <v>15000</v>
      </c>
      <c r="AY7" s="6">
        <v>15000</v>
      </c>
      <c r="AZ7" s="14">
        <f t="shared" si="2"/>
        <v>0</v>
      </c>
      <c r="BA7" s="14">
        <f t="shared" si="3"/>
        <v>-1</v>
      </c>
      <c r="BB7" s="14">
        <f t="shared" si="4"/>
        <v>-1.0000666666666667</v>
      </c>
    </row>
    <row r="8" spans="1:54" ht="12.75" customHeight="1" x14ac:dyDescent="0.2">
      <c r="A8" s="17" t="s">
        <v>115</v>
      </c>
      <c r="B8" s="12">
        <v>3256</v>
      </c>
      <c r="C8" s="8">
        <v>1000</v>
      </c>
      <c r="D8" s="12">
        <f>+SUM(B8)-(C8)</f>
        <v>2256</v>
      </c>
      <c r="E8" s="12">
        <v>2256</v>
      </c>
      <c r="F8" s="12">
        <v>2256</v>
      </c>
      <c r="G8" s="12"/>
      <c r="H8" s="12">
        <v>2256</v>
      </c>
      <c r="I8" s="12">
        <v>2160</v>
      </c>
      <c r="J8" s="12"/>
      <c r="K8" s="12">
        <v>2160</v>
      </c>
      <c r="L8" s="12">
        <v>2160</v>
      </c>
      <c r="M8" s="12">
        <v>2160</v>
      </c>
      <c r="N8" s="12"/>
      <c r="O8" s="12">
        <v>2160</v>
      </c>
      <c r="P8" s="12">
        <v>2160</v>
      </c>
      <c r="Q8" s="12">
        <v>2160</v>
      </c>
      <c r="R8" s="12"/>
      <c r="S8" s="12">
        <v>2160</v>
      </c>
      <c r="T8" s="12">
        <v>2160</v>
      </c>
      <c r="U8" s="12"/>
      <c r="V8" s="12">
        <v>2160</v>
      </c>
      <c r="W8" s="12">
        <v>2130</v>
      </c>
      <c r="X8" s="12"/>
      <c r="Y8" s="12">
        <v>2130</v>
      </c>
      <c r="Z8" s="12">
        <v>2130</v>
      </c>
      <c r="AA8" s="12"/>
      <c r="AB8" s="12">
        <v>2130</v>
      </c>
      <c r="AC8" s="12">
        <v>2130</v>
      </c>
      <c r="AD8" s="12"/>
      <c r="AE8" s="12">
        <v>2130</v>
      </c>
      <c r="AF8" s="12">
        <v>1930</v>
      </c>
      <c r="AG8" s="12"/>
      <c r="AH8" s="12">
        <v>1930</v>
      </c>
      <c r="AI8" s="12">
        <v>1930</v>
      </c>
      <c r="AJ8" s="12"/>
      <c r="AK8" s="6">
        <v>1930</v>
      </c>
      <c r="AL8" s="6">
        <v>1930</v>
      </c>
      <c r="AM8" s="6"/>
      <c r="AN8" s="6">
        <v>1930</v>
      </c>
      <c r="AO8" s="6">
        <v>1930</v>
      </c>
      <c r="AP8" s="6"/>
      <c r="AQ8" s="6">
        <v>1930</v>
      </c>
      <c r="AR8" s="6">
        <v>1950</v>
      </c>
      <c r="AS8" s="6"/>
      <c r="AT8" s="6">
        <v>1950</v>
      </c>
      <c r="AU8" s="6">
        <v>1950</v>
      </c>
      <c r="AV8" s="6"/>
      <c r="AW8" s="6">
        <v>1950</v>
      </c>
      <c r="AX8" s="6">
        <v>1950</v>
      </c>
      <c r="AY8" s="6">
        <v>1950</v>
      </c>
      <c r="AZ8" s="14">
        <f t="shared" si="2"/>
        <v>0</v>
      </c>
      <c r="BA8" s="14">
        <f t="shared" si="3"/>
        <v>-1</v>
      </c>
      <c r="BB8" s="14">
        <f t="shared" si="4"/>
        <v>-1.0005128205128204</v>
      </c>
    </row>
    <row r="9" spans="1:54" ht="12.75" customHeight="1" x14ac:dyDescent="0.2">
      <c r="A9" s="17" t="s">
        <v>8</v>
      </c>
      <c r="B9" s="18">
        <v>128</v>
      </c>
      <c r="C9" s="8"/>
      <c r="D9" s="12">
        <f>+SUM(B9)-(C9)</f>
        <v>128</v>
      </c>
      <c r="E9" s="18">
        <v>128</v>
      </c>
      <c r="F9" s="18">
        <v>128</v>
      </c>
      <c r="G9" s="18"/>
      <c r="H9" s="18">
        <v>128</v>
      </c>
      <c r="I9" s="18">
        <v>130</v>
      </c>
      <c r="J9" s="18"/>
      <c r="K9" s="18">
        <v>130</v>
      </c>
      <c r="L9" s="18">
        <v>130</v>
      </c>
      <c r="M9" s="18">
        <v>130</v>
      </c>
      <c r="N9" s="18"/>
      <c r="O9" s="18">
        <v>130</v>
      </c>
      <c r="P9" s="18">
        <v>130</v>
      </c>
      <c r="Q9" s="18">
        <v>130</v>
      </c>
      <c r="R9" s="18"/>
      <c r="S9" s="18">
        <v>130</v>
      </c>
      <c r="T9" s="18">
        <v>130</v>
      </c>
      <c r="U9" s="18"/>
      <c r="V9" s="18">
        <v>130</v>
      </c>
      <c r="W9" s="18">
        <v>130</v>
      </c>
      <c r="X9" s="18"/>
      <c r="Y9" s="18">
        <v>130</v>
      </c>
      <c r="Z9" s="18">
        <v>130</v>
      </c>
      <c r="AA9" s="18"/>
      <c r="AB9" s="18">
        <v>130</v>
      </c>
      <c r="AC9" s="18">
        <v>130</v>
      </c>
      <c r="AD9" s="18"/>
      <c r="AE9" s="18">
        <v>130</v>
      </c>
      <c r="AF9" s="18">
        <v>140</v>
      </c>
      <c r="AG9" s="18"/>
      <c r="AH9" s="18">
        <v>140</v>
      </c>
      <c r="AI9" s="18">
        <v>140</v>
      </c>
      <c r="AJ9" s="18"/>
      <c r="AK9" s="5">
        <v>140</v>
      </c>
      <c r="AL9" s="5">
        <v>140</v>
      </c>
      <c r="AM9" s="5"/>
      <c r="AN9" s="5">
        <v>140</v>
      </c>
      <c r="AO9" s="5">
        <v>140</v>
      </c>
      <c r="AP9" s="5">
        <v>2</v>
      </c>
      <c r="AQ9" s="5">
        <v>142</v>
      </c>
      <c r="AR9" s="5">
        <v>145</v>
      </c>
      <c r="AS9" s="5"/>
      <c r="AT9" s="5">
        <v>145</v>
      </c>
      <c r="AU9" s="5">
        <v>150</v>
      </c>
      <c r="AV9" s="5"/>
      <c r="AW9" s="5">
        <v>150</v>
      </c>
      <c r="AX9" s="5">
        <v>155</v>
      </c>
      <c r="AY9" s="5">
        <v>155</v>
      </c>
      <c r="AZ9" s="14">
        <f t="shared" si="2"/>
        <v>3.3333333333333333E-2</v>
      </c>
      <c r="BA9" s="14">
        <f t="shared" si="3"/>
        <v>-0.99977777777777777</v>
      </c>
      <c r="BB9" s="14">
        <f t="shared" si="4"/>
        <v>-1.0066651851851851</v>
      </c>
    </row>
    <row r="10" spans="1:54" ht="12.75" customHeight="1" x14ac:dyDescent="0.2">
      <c r="A10" s="17" t="s">
        <v>9</v>
      </c>
      <c r="B10" s="12">
        <v>2700</v>
      </c>
      <c r="C10" s="8"/>
      <c r="D10" s="12">
        <f>+SUM(B10)-(C10)</f>
        <v>2700</v>
      </c>
      <c r="E10" s="12">
        <v>2700</v>
      </c>
      <c r="F10" s="12">
        <v>2700</v>
      </c>
      <c r="G10" s="12"/>
      <c r="H10" s="12">
        <v>2700</v>
      </c>
      <c r="I10" s="12">
        <v>2700</v>
      </c>
      <c r="J10" s="12"/>
      <c r="K10" s="12">
        <v>2700</v>
      </c>
      <c r="L10" s="12">
        <v>2700</v>
      </c>
      <c r="M10" s="12">
        <v>2700</v>
      </c>
      <c r="N10" s="12"/>
      <c r="O10" s="12">
        <v>2700</v>
      </c>
      <c r="P10" s="12">
        <v>2700</v>
      </c>
      <c r="Q10" s="12">
        <v>2700</v>
      </c>
      <c r="R10" s="12"/>
      <c r="S10" s="12">
        <v>2700</v>
      </c>
      <c r="T10" s="12">
        <v>2700</v>
      </c>
      <c r="U10" s="12"/>
      <c r="V10" s="12">
        <v>2700</v>
      </c>
      <c r="W10" s="12">
        <v>2700</v>
      </c>
      <c r="X10" s="12"/>
      <c r="Y10" s="12">
        <v>2700</v>
      </c>
      <c r="Z10" s="12">
        <v>2700</v>
      </c>
      <c r="AA10" s="12"/>
      <c r="AB10" s="12">
        <v>2700</v>
      </c>
      <c r="AC10" s="12">
        <v>2700</v>
      </c>
      <c r="AD10" s="12"/>
      <c r="AE10" s="12">
        <v>2700</v>
      </c>
      <c r="AF10" s="12">
        <v>2700</v>
      </c>
      <c r="AG10" s="12"/>
      <c r="AH10" s="12">
        <v>2700</v>
      </c>
      <c r="AI10" s="12">
        <v>2700</v>
      </c>
      <c r="AJ10" s="12"/>
      <c r="AK10" s="6">
        <v>2700</v>
      </c>
      <c r="AL10" s="6">
        <v>2700</v>
      </c>
      <c r="AM10" s="6"/>
      <c r="AN10" s="6">
        <v>2700</v>
      </c>
      <c r="AO10" s="6">
        <v>2700</v>
      </c>
      <c r="AP10" s="6"/>
      <c r="AQ10" s="6">
        <v>2700</v>
      </c>
      <c r="AR10" s="6">
        <v>2700</v>
      </c>
      <c r="AS10" s="6"/>
      <c r="AT10" s="6">
        <v>2700</v>
      </c>
      <c r="AU10" s="6">
        <v>2700</v>
      </c>
      <c r="AV10" s="6">
        <v>2300</v>
      </c>
      <c r="AW10" s="6">
        <v>5000</v>
      </c>
      <c r="AX10" s="6">
        <v>10000</v>
      </c>
      <c r="AY10" s="6">
        <v>10000</v>
      </c>
      <c r="AZ10" s="14">
        <f t="shared" si="2"/>
        <v>1</v>
      </c>
      <c r="BA10" s="14">
        <f t="shared" si="3"/>
        <v>-0.99962962962962965</v>
      </c>
      <c r="BB10" s="14">
        <f t="shared" si="4"/>
        <v>-1.000199925925926</v>
      </c>
    </row>
    <row r="11" spans="1:54" x14ac:dyDescent="0.2">
      <c r="A11" s="17" t="s">
        <v>77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2">
        <v>16983</v>
      </c>
      <c r="U11" s="18"/>
      <c r="V11" s="12">
        <v>16983</v>
      </c>
      <c r="W11" s="12">
        <v>17375</v>
      </c>
      <c r="X11" s="12"/>
      <c r="Y11" s="12">
        <v>17375</v>
      </c>
      <c r="Z11" s="12">
        <v>20310</v>
      </c>
      <c r="AA11" s="12"/>
      <c r="AB11" s="12">
        <v>20310</v>
      </c>
      <c r="AC11" s="12">
        <v>20760</v>
      </c>
      <c r="AD11" s="12"/>
      <c r="AE11" s="12">
        <v>20760</v>
      </c>
      <c r="AF11" s="12">
        <v>22366</v>
      </c>
      <c r="AG11" s="12"/>
      <c r="AH11" s="12">
        <v>22366</v>
      </c>
      <c r="AI11" s="12">
        <v>25944</v>
      </c>
      <c r="AJ11" s="12"/>
      <c r="AK11" s="6">
        <v>25944</v>
      </c>
      <c r="AL11" s="6">
        <v>26999</v>
      </c>
      <c r="AM11" s="6"/>
      <c r="AN11" s="6">
        <v>26999</v>
      </c>
      <c r="AO11" s="6">
        <v>29452</v>
      </c>
      <c r="AP11" s="6"/>
      <c r="AQ11" s="6">
        <v>29452</v>
      </c>
      <c r="AR11" s="6">
        <v>42710</v>
      </c>
      <c r="AS11" s="6"/>
      <c r="AT11" s="6">
        <v>42710</v>
      </c>
      <c r="AU11" s="6">
        <v>43184</v>
      </c>
      <c r="AV11" s="6"/>
      <c r="AW11" s="6">
        <v>43184</v>
      </c>
      <c r="AX11" s="6">
        <v>42246</v>
      </c>
      <c r="AY11" s="6">
        <v>42246</v>
      </c>
      <c r="AZ11" s="14">
        <f t="shared" si="2"/>
        <v>-2.1721007780659503E-2</v>
      </c>
      <c r="BA11" s="14">
        <f t="shared" si="3"/>
        <v>-1.0000005029873977</v>
      </c>
      <c r="BB11" s="14">
        <f t="shared" si="4"/>
        <v>-1.0000231567363604</v>
      </c>
    </row>
    <row r="12" spans="1:54" ht="12" customHeight="1" x14ac:dyDescent="0.2">
      <c r="A12" s="17" t="s">
        <v>92</v>
      </c>
      <c r="B12" s="12">
        <v>9000</v>
      </c>
      <c r="C12" s="8"/>
      <c r="D12" s="12">
        <f>+SUM(B12)-(C12)</f>
        <v>9000</v>
      </c>
      <c r="E12" s="12">
        <v>9000</v>
      </c>
      <c r="F12" s="12">
        <v>9000</v>
      </c>
      <c r="G12" s="12"/>
      <c r="H12" s="12">
        <v>9000</v>
      </c>
      <c r="I12" s="12">
        <v>9000</v>
      </c>
      <c r="J12" s="12"/>
      <c r="K12" s="12">
        <v>9000</v>
      </c>
      <c r="L12" s="12">
        <v>9000</v>
      </c>
      <c r="M12" s="12">
        <v>9000</v>
      </c>
      <c r="N12" s="12"/>
      <c r="O12" s="12">
        <v>9000</v>
      </c>
      <c r="P12" s="12">
        <v>9000</v>
      </c>
      <c r="Q12" s="12">
        <v>9000</v>
      </c>
      <c r="R12" s="12">
        <v>2000</v>
      </c>
      <c r="S12" s="12">
        <v>11000</v>
      </c>
      <c r="T12" s="12">
        <v>11000</v>
      </c>
      <c r="U12" s="12"/>
      <c r="V12" s="12">
        <v>11000</v>
      </c>
      <c r="W12" s="12">
        <v>11000</v>
      </c>
      <c r="X12" s="12">
        <v>3500</v>
      </c>
      <c r="Y12" s="12">
        <v>14500</v>
      </c>
      <c r="Z12" s="12">
        <v>14500</v>
      </c>
      <c r="AA12" s="12"/>
      <c r="AB12" s="12">
        <v>14500</v>
      </c>
      <c r="AC12" s="12">
        <v>14500</v>
      </c>
      <c r="AD12" s="12"/>
      <c r="AE12" s="12">
        <v>14500</v>
      </c>
      <c r="AF12" s="12">
        <v>14500</v>
      </c>
      <c r="AG12" s="12"/>
      <c r="AH12" s="12">
        <v>14500</v>
      </c>
      <c r="AI12" s="12">
        <v>14500</v>
      </c>
      <c r="AJ12" s="12"/>
      <c r="AK12" s="6">
        <v>14500</v>
      </c>
      <c r="AL12" s="6">
        <v>14500</v>
      </c>
      <c r="AM12" s="6">
        <v>3500</v>
      </c>
      <c r="AN12" s="6">
        <v>18000</v>
      </c>
      <c r="AO12" s="6">
        <v>21000</v>
      </c>
      <c r="AP12" s="6">
        <v>4500</v>
      </c>
      <c r="AQ12" s="6">
        <v>25500</v>
      </c>
      <c r="AR12" s="6">
        <v>25500</v>
      </c>
      <c r="AS12" s="6"/>
      <c r="AT12" s="6">
        <v>25500</v>
      </c>
      <c r="AU12" s="6">
        <v>25500</v>
      </c>
      <c r="AV12" s="6"/>
      <c r="AW12" s="6">
        <v>25500</v>
      </c>
      <c r="AX12" s="6">
        <v>25500</v>
      </c>
      <c r="AY12" s="6">
        <v>25500</v>
      </c>
      <c r="AZ12" s="14">
        <f t="shared" si="2"/>
        <v>0</v>
      </c>
      <c r="BA12" s="14">
        <f t="shared" si="3"/>
        <v>-1</v>
      </c>
      <c r="BB12" s="14">
        <f t="shared" si="4"/>
        <v>-1.0000392156862745</v>
      </c>
    </row>
    <row r="13" spans="1:54" ht="11.25" customHeight="1" x14ac:dyDescent="0.2">
      <c r="A13" s="17" t="s">
        <v>10</v>
      </c>
      <c r="B13" s="12">
        <v>6218</v>
      </c>
      <c r="C13" s="8"/>
      <c r="D13" s="12">
        <f>+SUM(B13)-(C13)</f>
        <v>6218</v>
      </c>
      <c r="E13" s="12">
        <v>6281</v>
      </c>
      <c r="F13" s="12">
        <v>6281</v>
      </c>
      <c r="G13" s="12"/>
      <c r="H13" s="12">
        <v>6281</v>
      </c>
      <c r="I13" s="12">
        <v>6408</v>
      </c>
      <c r="J13" s="12"/>
      <c r="K13" s="12">
        <v>6408</v>
      </c>
      <c r="L13" s="12">
        <v>6570</v>
      </c>
      <c r="M13" s="12">
        <v>6570</v>
      </c>
      <c r="N13" s="12"/>
      <c r="O13" s="12">
        <v>6570</v>
      </c>
      <c r="P13" s="12">
        <v>6735</v>
      </c>
      <c r="Q13" s="12">
        <v>6735</v>
      </c>
      <c r="R13" s="12"/>
      <c r="S13" s="12">
        <v>6735</v>
      </c>
      <c r="T13" s="12">
        <v>6904</v>
      </c>
      <c r="U13" s="12"/>
      <c r="V13" s="12">
        <v>6904</v>
      </c>
      <c r="W13" s="12">
        <v>6974</v>
      </c>
      <c r="X13" s="12"/>
      <c r="Y13" s="12">
        <v>6974</v>
      </c>
      <c r="Z13" s="12">
        <v>7148</v>
      </c>
      <c r="AA13" s="12"/>
      <c r="AB13" s="12">
        <v>7148</v>
      </c>
      <c r="AC13" s="12">
        <v>7326</v>
      </c>
      <c r="AD13" s="12"/>
      <c r="AE13" s="12">
        <v>7326</v>
      </c>
      <c r="AF13" s="12">
        <v>7510</v>
      </c>
      <c r="AG13" s="12"/>
      <c r="AH13" s="12">
        <v>7510</v>
      </c>
      <c r="AI13" s="12">
        <v>7510</v>
      </c>
      <c r="AJ13" s="12"/>
      <c r="AK13" s="6">
        <v>7510</v>
      </c>
      <c r="AL13" s="6">
        <v>4300</v>
      </c>
      <c r="AM13" s="6"/>
      <c r="AN13" s="6">
        <v>4300</v>
      </c>
      <c r="AO13" s="6">
        <v>4628</v>
      </c>
      <c r="AP13" s="6"/>
      <c r="AQ13" s="6">
        <v>4628</v>
      </c>
      <c r="AR13" s="6">
        <v>4813</v>
      </c>
      <c r="AS13" s="6"/>
      <c r="AT13" s="6">
        <v>4813</v>
      </c>
      <c r="AU13" s="6">
        <v>4982</v>
      </c>
      <c r="AV13" s="6"/>
      <c r="AW13" s="6">
        <v>4982</v>
      </c>
      <c r="AX13" s="6">
        <v>5157</v>
      </c>
      <c r="AY13" s="6">
        <v>5157</v>
      </c>
      <c r="AZ13" s="14">
        <f t="shared" si="2"/>
        <v>3.5126455238859898E-2</v>
      </c>
      <c r="BA13" s="14">
        <f t="shared" si="3"/>
        <v>-0.99999294932652771</v>
      </c>
      <c r="BB13" s="14">
        <f t="shared" si="4"/>
        <v>-1.0002007211861355</v>
      </c>
    </row>
    <row r="14" spans="1:54" ht="12" customHeight="1" x14ac:dyDescent="0.2">
      <c r="A14" s="17" t="s">
        <v>11</v>
      </c>
      <c r="B14" s="12">
        <v>4710</v>
      </c>
      <c r="C14" s="8">
        <v>800</v>
      </c>
      <c r="D14" s="12">
        <f>+SUM(B14)-(C14)</f>
        <v>3910</v>
      </c>
      <c r="E14" s="12">
        <v>3910</v>
      </c>
      <c r="F14" s="12">
        <v>3910</v>
      </c>
      <c r="G14" s="12"/>
      <c r="H14" s="12">
        <v>3910</v>
      </c>
      <c r="I14" s="12">
        <v>3910</v>
      </c>
      <c r="J14" s="12"/>
      <c r="K14" s="12">
        <v>3910</v>
      </c>
      <c r="L14" s="12">
        <v>3910</v>
      </c>
      <c r="M14" s="12">
        <v>3910</v>
      </c>
      <c r="N14" s="12"/>
      <c r="O14" s="12">
        <v>3910</v>
      </c>
      <c r="P14" s="12">
        <v>6425</v>
      </c>
      <c r="Q14" s="12">
        <v>4425</v>
      </c>
      <c r="R14" s="12"/>
      <c r="S14" s="12">
        <v>4425</v>
      </c>
      <c r="T14" s="12">
        <v>4905</v>
      </c>
      <c r="U14" s="12"/>
      <c r="V14" s="12">
        <v>4905</v>
      </c>
      <c r="W14" s="12">
        <v>5040</v>
      </c>
      <c r="X14" s="12"/>
      <c r="Y14" s="12">
        <v>5040</v>
      </c>
      <c r="Z14" s="12">
        <v>4980</v>
      </c>
      <c r="AA14" s="12">
        <v>3965</v>
      </c>
      <c r="AB14" s="12">
        <v>8945</v>
      </c>
      <c r="AC14" s="12">
        <v>6875</v>
      </c>
      <c r="AD14" s="12"/>
      <c r="AE14" s="12">
        <v>6875</v>
      </c>
      <c r="AF14" s="12">
        <v>8120</v>
      </c>
      <c r="AG14" s="12"/>
      <c r="AH14" s="12">
        <v>8120</v>
      </c>
      <c r="AI14" s="12">
        <v>8570</v>
      </c>
      <c r="AJ14" s="12"/>
      <c r="AK14" s="6">
        <v>8570</v>
      </c>
      <c r="AL14" s="6">
        <v>8977</v>
      </c>
      <c r="AM14" s="6"/>
      <c r="AN14" s="6">
        <v>8977</v>
      </c>
      <c r="AO14" s="6">
        <v>8485</v>
      </c>
      <c r="AP14" s="6"/>
      <c r="AQ14" s="6">
        <v>8485</v>
      </c>
      <c r="AR14" s="6">
        <v>9020</v>
      </c>
      <c r="AS14" s="6"/>
      <c r="AT14" s="6">
        <v>9020</v>
      </c>
      <c r="AU14" s="6">
        <v>11020</v>
      </c>
      <c r="AV14" s="6"/>
      <c r="AW14" s="6">
        <v>11020</v>
      </c>
      <c r="AX14" s="6">
        <v>8680</v>
      </c>
      <c r="AY14" s="6">
        <v>8680</v>
      </c>
      <c r="AZ14" s="14">
        <f t="shared" si="2"/>
        <v>-0.21234119782214156</v>
      </c>
      <c r="BA14" s="14">
        <f t="shared" si="3"/>
        <v>-1.0000192687112361</v>
      </c>
      <c r="BB14" s="14">
        <f t="shared" si="4"/>
        <v>-1.0000907458501553</v>
      </c>
    </row>
    <row r="15" spans="1:54" ht="11.25" customHeight="1" x14ac:dyDescent="0.2">
      <c r="A15" s="17" t="s">
        <v>94</v>
      </c>
      <c r="B15" s="12">
        <v>2500</v>
      </c>
      <c r="C15" s="8"/>
      <c r="D15" s="12">
        <f>+SUM(B15)-(C15)</f>
        <v>2500</v>
      </c>
      <c r="E15" s="12">
        <v>3500</v>
      </c>
      <c r="F15" s="12">
        <v>3500</v>
      </c>
      <c r="G15" s="12"/>
      <c r="H15" s="12">
        <v>3500</v>
      </c>
      <c r="I15" s="12">
        <v>3000</v>
      </c>
      <c r="J15" s="12"/>
      <c r="K15" s="12">
        <v>3000</v>
      </c>
      <c r="L15" s="12">
        <v>3000</v>
      </c>
      <c r="M15" s="12">
        <v>3000</v>
      </c>
      <c r="N15" s="12"/>
      <c r="O15" s="12">
        <v>3000</v>
      </c>
      <c r="P15" s="12">
        <v>3000</v>
      </c>
      <c r="Q15" s="12">
        <v>3000</v>
      </c>
      <c r="R15" s="12"/>
      <c r="S15" s="12">
        <v>3000</v>
      </c>
      <c r="T15" s="12">
        <v>3000</v>
      </c>
      <c r="U15" s="12"/>
      <c r="V15" s="12">
        <v>3000</v>
      </c>
      <c r="W15" s="12">
        <v>3000</v>
      </c>
      <c r="X15" s="12">
        <v>2414</v>
      </c>
      <c r="Y15" s="12">
        <v>5414</v>
      </c>
      <c r="Z15" s="12">
        <v>9000</v>
      </c>
      <c r="AA15" s="12"/>
      <c r="AB15" s="12">
        <v>9000</v>
      </c>
      <c r="AC15" s="12">
        <v>5000</v>
      </c>
      <c r="AD15" s="12"/>
      <c r="AE15" s="12">
        <v>5000</v>
      </c>
      <c r="AF15" s="12">
        <v>12500</v>
      </c>
      <c r="AG15" s="12"/>
      <c r="AH15" s="12">
        <v>12500</v>
      </c>
      <c r="AI15" s="12">
        <v>15500</v>
      </c>
      <c r="AJ15" s="12"/>
      <c r="AK15" s="6">
        <v>15500</v>
      </c>
      <c r="AL15" s="6">
        <v>25500</v>
      </c>
      <c r="AM15" s="6"/>
      <c r="AN15" s="6">
        <v>25500</v>
      </c>
      <c r="AO15" s="6">
        <v>6000</v>
      </c>
      <c r="AP15" s="6"/>
      <c r="AQ15" s="6">
        <v>6000</v>
      </c>
      <c r="AR15" s="6">
        <v>16599</v>
      </c>
      <c r="AS15" s="6"/>
      <c r="AT15" s="6">
        <v>16599</v>
      </c>
      <c r="AU15" s="6">
        <v>33500</v>
      </c>
      <c r="AV15" s="6"/>
      <c r="AW15" s="6">
        <v>33500</v>
      </c>
      <c r="AX15" s="6">
        <v>38500</v>
      </c>
      <c r="AY15" s="6">
        <v>38500</v>
      </c>
      <c r="AZ15" s="14">
        <f t="shared" si="2"/>
        <v>0.14925373134328357</v>
      </c>
      <c r="BA15" s="14">
        <f t="shared" si="3"/>
        <v>-0.99999554466473595</v>
      </c>
      <c r="BB15" s="14">
        <f t="shared" si="4"/>
        <v>-1.0000298506132734</v>
      </c>
    </row>
    <row r="16" spans="1:54" ht="12" customHeight="1" x14ac:dyDescent="0.2">
      <c r="A16" s="17" t="s">
        <v>93</v>
      </c>
      <c r="B16" s="12">
        <v>2625</v>
      </c>
      <c r="C16" s="8">
        <v>800</v>
      </c>
      <c r="D16" s="12">
        <f>+SUM(B16)-(C16)</f>
        <v>1825</v>
      </c>
      <c r="E16" s="12">
        <v>2725</v>
      </c>
      <c r="F16" s="12">
        <v>2725</v>
      </c>
      <c r="G16" s="12"/>
      <c r="H16" s="12">
        <v>2725</v>
      </c>
      <c r="I16" s="12">
        <v>1585</v>
      </c>
      <c r="J16" s="12"/>
      <c r="K16" s="12">
        <v>1585</v>
      </c>
      <c r="L16" s="12">
        <v>1585</v>
      </c>
      <c r="M16" s="12">
        <v>1585</v>
      </c>
      <c r="N16" s="12"/>
      <c r="O16" s="12">
        <v>1585</v>
      </c>
      <c r="P16" s="12">
        <v>1585</v>
      </c>
      <c r="Q16" s="12">
        <v>1585</v>
      </c>
      <c r="R16" s="12"/>
      <c r="S16" s="12">
        <v>1585</v>
      </c>
      <c r="T16" s="12">
        <v>1755</v>
      </c>
      <c r="U16" s="12"/>
      <c r="V16" s="12">
        <v>1755</v>
      </c>
      <c r="W16" s="12">
        <v>2005</v>
      </c>
      <c r="X16" s="12"/>
      <c r="Y16" s="12">
        <v>2005</v>
      </c>
      <c r="Z16" s="12">
        <v>2005</v>
      </c>
      <c r="AA16" s="12">
        <v>2900</v>
      </c>
      <c r="AB16" s="12">
        <v>4905</v>
      </c>
      <c r="AC16" s="12">
        <v>4289</v>
      </c>
      <c r="AD16" s="12"/>
      <c r="AE16" s="12">
        <v>4289</v>
      </c>
      <c r="AF16" s="12">
        <v>4922</v>
      </c>
      <c r="AG16" s="12"/>
      <c r="AH16" s="12">
        <v>4922</v>
      </c>
      <c r="AI16" s="12">
        <v>8243</v>
      </c>
      <c r="AJ16" s="12"/>
      <c r="AK16" s="6">
        <v>8243</v>
      </c>
      <c r="AL16" s="6">
        <v>11256</v>
      </c>
      <c r="AM16" s="6"/>
      <c r="AN16" s="6">
        <v>11256</v>
      </c>
      <c r="AO16" s="6">
        <v>11167</v>
      </c>
      <c r="AP16" s="6"/>
      <c r="AQ16" s="6">
        <v>11167</v>
      </c>
      <c r="AR16" s="6">
        <v>13082</v>
      </c>
      <c r="AS16" s="6"/>
      <c r="AT16" s="6">
        <v>13082</v>
      </c>
      <c r="AU16" s="6">
        <v>13661</v>
      </c>
      <c r="AV16" s="6"/>
      <c r="AW16" s="6">
        <v>13661</v>
      </c>
      <c r="AX16" s="6">
        <v>14124</v>
      </c>
      <c r="AY16" s="6">
        <v>14124</v>
      </c>
      <c r="AZ16" s="14">
        <f t="shared" si="2"/>
        <v>3.3892101603103728E-2</v>
      </c>
      <c r="BA16" s="14">
        <f t="shared" si="3"/>
        <v>-0.99999751906144474</v>
      </c>
      <c r="BB16" s="14">
        <f t="shared" si="4"/>
        <v>-1.0000732009017688</v>
      </c>
    </row>
    <row r="17" spans="1:54" ht="11.25" customHeight="1" x14ac:dyDescent="0.2">
      <c r="A17" s="17" t="s">
        <v>78</v>
      </c>
      <c r="B17" s="17"/>
      <c r="C17" s="17"/>
      <c r="D17" s="17"/>
      <c r="E17" s="17"/>
      <c r="F17" s="12">
        <v>0</v>
      </c>
      <c r="G17" s="18"/>
      <c r="H17" s="12">
        <v>0</v>
      </c>
      <c r="I17" s="12">
        <v>2800</v>
      </c>
      <c r="J17" s="12"/>
      <c r="K17" s="12">
        <v>2800</v>
      </c>
      <c r="L17" s="12">
        <v>3100</v>
      </c>
      <c r="M17" s="12">
        <v>3100</v>
      </c>
      <c r="N17" s="12"/>
      <c r="O17" s="12">
        <v>3100</v>
      </c>
      <c r="P17" s="12">
        <v>3113</v>
      </c>
      <c r="Q17" s="12">
        <v>3113</v>
      </c>
      <c r="R17" s="12"/>
      <c r="S17" s="12">
        <v>3113</v>
      </c>
      <c r="T17" s="12">
        <v>3370</v>
      </c>
      <c r="U17" s="12"/>
      <c r="V17" s="12">
        <v>3370</v>
      </c>
      <c r="W17" s="12">
        <v>3200</v>
      </c>
      <c r="X17" s="12"/>
      <c r="Y17" s="12">
        <v>3200</v>
      </c>
      <c r="Z17" s="12">
        <v>3200</v>
      </c>
      <c r="AA17" s="12"/>
      <c r="AB17" s="12">
        <v>3200</v>
      </c>
      <c r="AC17" s="12">
        <v>3800</v>
      </c>
      <c r="AD17" s="12"/>
      <c r="AE17" s="12">
        <v>3800</v>
      </c>
      <c r="AF17" s="12">
        <v>4300</v>
      </c>
      <c r="AG17" s="12"/>
      <c r="AH17" s="12">
        <v>4300</v>
      </c>
      <c r="AI17" s="12">
        <v>3300</v>
      </c>
      <c r="AJ17" s="12"/>
      <c r="AK17" s="6">
        <v>3300</v>
      </c>
      <c r="AL17" s="6">
        <v>3400</v>
      </c>
      <c r="AM17" s="6"/>
      <c r="AN17" s="6">
        <v>3400</v>
      </c>
      <c r="AO17" s="6">
        <v>4000</v>
      </c>
      <c r="AP17" s="6"/>
      <c r="AQ17" s="6">
        <v>4000</v>
      </c>
      <c r="AR17" s="6">
        <v>4175</v>
      </c>
      <c r="AS17" s="6"/>
      <c r="AT17" s="6">
        <v>4175</v>
      </c>
      <c r="AU17" s="6">
        <v>5000</v>
      </c>
      <c r="AV17" s="6"/>
      <c r="AW17" s="6">
        <v>5000</v>
      </c>
      <c r="AX17" s="6">
        <v>5000</v>
      </c>
      <c r="AY17" s="6">
        <v>5000</v>
      </c>
      <c r="AZ17" s="14">
        <f t="shared" si="2"/>
        <v>0</v>
      </c>
      <c r="BA17" s="14">
        <f t="shared" si="3"/>
        <v>-1</v>
      </c>
      <c r="BB17" s="14">
        <f t="shared" si="4"/>
        <v>-1.0002</v>
      </c>
    </row>
    <row r="18" spans="1:54" ht="12.75" customHeight="1" x14ac:dyDescent="0.2">
      <c r="A18" s="17" t="s">
        <v>90</v>
      </c>
      <c r="B18" s="12">
        <v>1000</v>
      </c>
      <c r="C18" s="8"/>
      <c r="D18" s="12">
        <f t="shared" ref="D18:D25" si="5">+SUM(B18)-(C18)</f>
        <v>1000</v>
      </c>
      <c r="E18" s="12">
        <v>1000</v>
      </c>
      <c r="F18" s="12">
        <v>1000</v>
      </c>
      <c r="G18" s="12"/>
      <c r="H18" s="12">
        <v>1000</v>
      </c>
      <c r="I18" s="12">
        <v>3200</v>
      </c>
      <c r="J18" s="12"/>
      <c r="K18" s="12">
        <v>3200</v>
      </c>
      <c r="L18" s="12">
        <v>3200</v>
      </c>
      <c r="M18" s="12">
        <v>3200</v>
      </c>
      <c r="N18" s="12"/>
      <c r="O18" s="12">
        <v>3200</v>
      </c>
      <c r="P18" s="12">
        <v>3200</v>
      </c>
      <c r="Q18" s="12">
        <v>6000</v>
      </c>
      <c r="R18" s="12"/>
      <c r="S18" s="12">
        <v>6000</v>
      </c>
      <c r="T18" s="12">
        <v>6000</v>
      </c>
      <c r="U18" s="12"/>
      <c r="V18" s="12">
        <v>6000</v>
      </c>
      <c r="W18" s="12">
        <v>1000</v>
      </c>
      <c r="X18" s="12"/>
      <c r="Y18" s="12">
        <v>1000</v>
      </c>
      <c r="Z18" s="12">
        <v>1000</v>
      </c>
      <c r="AA18" s="12"/>
      <c r="AB18" s="12">
        <v>1000</v>
      </c>
      <c r="AC18" s="12">
        <v>1000</v>
      </c>
      <c r="AD18" s="12"/>
      <c r="AE18" s="12">
        <v>1000</v>
      </c>
      <c r="AF18" s="12">
        <v>1000</v>
      </c>
      <c r="AG18" s="12"/>
      <c r="AH18" s="12">
        <v>1000</v>
      </c>
      <c r="AI18" s="12">
        <v>10000</v>
      </c>
      <c r="AJ18" s="12"/>
      <c r="AK18" s="6">
        <v>10000</v>
      </c>
      <c r="AL18" s="6">
        <v>10000</v>
      </c>
      <c r="AM18" s="6"/>
      <c r="AN18" s="6">
        <v>10000</v>
      </c>
      <c r="AO18" s="6">
        <v>5000</v>
      </c>
      <c r="AP18" s="6"/>
      <c r="AQ18" s="6">
        <v>5000</v>
      </c>
      <c r="AR18" s="6">
        <v>5000</v>
      </c>
      <c r="AS18" s="6"/>
      <c r="AT18" s="12">
        <v>5000</v>
      </c>
      <c r="AU18" s="12">
        <v>5000</v>
      </c>
      <c r="AV18" s="12"/>
      <c r="AW18" s="12">
        <v>5000</v>
      </c>
      <c r="AX18" s="12">
        <v>5000</v>
      </c>
      <c r="AY18" s="12">
        <v>5000</v>
      </c>
      <c r="AZ18" s="14">
        <f t="shared" si="2"/>
        <v>0</v>
      </c>
      <c r="BA18" s="14">
        <f t="shared" si="3"/>
        <v>-1</v>
      </c>
      <c r="BB18" s="14">
        <f t="shared" si="4"/>
        <v>-1.0002</v>
      </c>
    </row>
    <row r="19" spans="1:54" ht="11.25" customHeight="1" x14ac:dyDescent="0.2">
      <c r="A19" s="17" t="s">
        <v>79</v>
      </c>
      <c r="B19" s="12">
        <v>1000</v>
      </c>
      <c r="C19" s="8"/>
      <c r="D19" s="12">
        <f t="shared" si="5"/>
        <v>1000</v>
      </c>
      <c r="E19" s="12">
        <v>1000</v>
      </c>
      <c r="F19" s="12">
        <v>1000</v>
      </c>
      <c r="G19" s="12"/>
      <c r="H19" s="12">
        <v>1000</v>
      </c>
      <c r="I19" s="12">
        <v>1000</v>
      </c>
      <c r="J19" s="12"/>
      <c r="K19" s="12">
        <v>1000</v>
      </c>
      <c r="L19" s="12">
        <v>1000</v>
      </c>
      <c r="M19" s="12">
        <v>1000</v>
      </c>
      <c r="N19" s="12"/>
      <c r="O19" s="12">
        <v>1000</v>
      </c>
      <c r="P19" s="12">
        <v>1000</v>
      </c>
      <c r="Q19" s="12">
        <v>1000</v>
      </c>
      <c r="R19" s="12"/>
      <c r="S19" s="12">
        <v>1000</v>
      </c>
      <c r="T19" s="12">
        <v>1000</v>
      </c>
      <c r="U19" s="12"/>
      <c r="V19" s="12">
        <v>1000</v>
      </c>
      <c r="W19" s="12">
        <v>1000</v>
      </c>
      <c r="X19" s="12"/>
      <c r="Y19" s="12">
        <v>1000</v>
      </c>
      <c r="Z19" s="12">
        <v>2000</v>
      </c>
      <c r="AA19" s="12"/>
      <c r="AB19" s="12">
        <v>2000</v>
      </c>
      <c r="AC19" s="12">
        <v>2000</v>
      </c>
      <c r="AD19" s="12"/>
      <c r="AE19" s="12">
        <v>2000</v>
      </c>
      <c r="AF19" s="12">
        <v>2000</v>
      </c>
      <c r="AG19" s="12"/>
      <c r="AH19" s="12">
        <v>2000</v>
      </c>
      <c r="AI19" s="12">
        <v>2500</v>
      </c>
      <c r="AJ19" s="12"/>
      <c r="AK19" s="6">
        <v>2500</v>
      </c>
      <c r="AL19" s="6">
        <v>2500</v>
      </c>
      <c r="AM19" s="6"/>
      <c r="AN19" s="6">
        <v>2500</v>
      </c>
      <c r="AO19" s="6">
        <v>1000</v>
      </c>
      <c r="AP19" s="6"/>
      <c r="AQ19" s="6">
        <v>1000</v>
      </c>
      <c r="AR19" s="6">
        <v>1000</v>
      </c>
      <c r="AS19" s="6"/>
      <c r="AT19" s="6">
        <v>1000</v>
      </c>
      <c r="AU19" s="6">
        <v>1000</v>
      </c>
      <c r="AV19" s="6"/>
      <c r="AW19" s="6">
        <v>1000</v>
      </c>
      <c r="AX19" s="6">
        <v>1000</v>
      </c>
      <c r="AY19" s="6">
        <v>1000</v>
      </c>
      <c r="AZ19" s="14">
        <f t="shared" si="2"/>
        <v>0</v>
      </c>
      <c r="BA19" s="14">
        <f t="shared" si="3"/>
        <v>-1</v>
      </c>
      <c r="BB19" s="14">
        <f t="shared" si="4"/>
        <v>-1.0009999999999999</v>
      </c>
    </row>
    <row r="20" spans="1:54" x14ac:dyDescent="0.2">
      <c r="A20" s="17" t="s">
        <v>112</v>
      </c>
      <c r="B20" s="9">
        <v>3240</v>
      </c>
      <c r="C20" s="8"/>
      <c r="D20" s="12">
        <f t="shared" si="5"/>
        <v>3240</v>
      </c>
      <c r="E20" s="12">
        <v>3240</v>
      </c>
      <c r="F20" s="12">
        <v>3240</v>
      </c>
      <c r="G20" s="12">
        <v>1620</v>
      </c>
      <c r="H20" s="12">
        <v>4860</v>
      </c>
      <c r="I20" s="12">
        <v>4860</v>
      </c>
      <c r="J20" s="12"/>
      <c r="K20" s="12">
        <v>4860</v>
      </c>
      <c r="L20" s="12">
        <v>4860</v>
      </c>
      <c r="M20" s="12">
        <v>4860</v>
      </c>
      <c r="N20" s="12"/>
      <c r="O20" s="12">
        <v>4860</v>
      </c>
      <c r="P20" s="12">
        <v>4860</v>
      </c>
      <c r="Q20" s="12">
        <v>4860</v>
      </c>
      <c r="R20" s="12"/>
      <c r="S20" s="12">
        <v>4860</v>
      </c>
      <c r="T20" s="12">
        <v>5103</v>
      </c>
      <c r="U20" s="12"/>
      <c r="V20" s="12">
        <v>5103</v>
      </c>
      <c r="W20" s="12">
        <v>5103</v>
      </c>
      <c r="X20" s="12"/>
      <c r="Y20" s="12">
        <v>5103</v>
      </c>
      <c r="Z20" s="12">
        <v>5346</v>
      </c>
      <c r="AA20" s="12"/>
      <c r="AB20" s="12">
        <v>5346</v>
      </c>
      <c r="AC20" s="12">
        <v>5346</v>
      </c>
      <c r="AD20" s="12"/>
      <c r="AE20" s="12">
        <v>5346</v>
      </c>
      <c r="AF20" s="12">
        <v>5589</v>
      </c>
      <c r="AG20" s="12"/>
      <c r="AH20" s="12">
        <v>5589</v>
      </c>
      <c r="AI20" s="12">
        <v>5589</v>
      </c>
      <c r="AJ20" s="12"/>
      <c r="AK20" s="6">
        <v>5589</v>
      </c>
      <c r="AL20" s="6">
        <v>21588</v>
      </c>
      <c r="AM20" s="6"/>
      <c r="AN20" s="6">
        <v>21588</v>
      </c>
      <c r="AO20" s="6">
        <v>13603</v>
      </c>
      <c r="AP20" s="6"/>
      <c r="AQ20" s="6">
        <v>13603</v>
      </c>
      <c r="AR20" s="6">
        <v>14050</v>
      </c>
      <c r="AS20" s="6"/>
      <c r="AT20" s="6">
        <v>14050</v>
      </c>
      <c r="AU20" s="6">
        <v>14255</v>
      </c>
      <c r="AV20" s="6"/>
      <c r="AW20" s="6">
        <v>14255</v>
      </c>
      <c r="AX20" s="6">
        <v>14970</v>
      </c>
      <c r="AY20" s="6">
        <v>14970</v>
      </c>
      <c r="AZ20" s="14">
        <f t="shared" si="2"/>
        <v>5.0157839354612418E-2</v>
      </c>
      <c r="BA20" s="14">
        <f t="shared" si="3"/>
        <v>-0.99999648138622554</v>
      </c>
      <c r="BB20" s="14">
        <f t="shared" si="4"/>
        <v>-1.0000701505774385</v>
      </c>
    </row>
    <row r="21" spans="1:54" x14ac:dyDescent="0.2">
      <c r="A21" s="17" t="s">
        <v>12</v>
      </c>
      <c r="B21" s="12">
        <v>10000</v>
      </c>
      <c r="C21" s="8">
        <v>2000</v>
      </c>
      <c r="D21" s="12">
        <f t="shared" si="5"/>
        <v>8000</v>
      </c>
      <c r="E21" s="12">
        <v>8000</v>
      </c>
      <c r="F21" s="12">
        <v>8000</v>
      </c>
      <c r="G21" s="12"/>
      <c r="H21" s="12">
        <v>8000</v>
      </c>
      <c r="I21" s="12">
        <v>7300</v>
      </c>
      <c r="J21" s="12"/>
      <c r="K21" s="12">
        <v>7300</v>
      </c>
      <c r="L21" s="12">
        <v>9500</v>
      </c>
      <c r="M21" s="12">
        <v>9500</v>
      </c>
      <c r="N21" s="12"/>
      <c r="O21" s="12">
        <v>9500</v>
      </c>
      <c r="P21" s="12">
        <v>9500</v>
      </c>
      <c r="Q21" s="12">
        <v>9500</v>
      </c>
      <c r="R21" s="12"/>
      <c r="S21" s="12">
        <v>9500</v>
      </c>
      <c r="T21" s="12">
        <v>9500</v>
      </c>
      <c r="U21" s="12"/>
      <c r="V21" s="12">
        <v>9500</v>
      </c>
      <c r="W21" s="12">
        <v>9500</v>
      </c>
      <c r="X21" s="12"/>
      <c r="Y21" s="12">
        <v>9500</v>
      </c>
      <c r="Z21" s="12">
        <v>9500</v>
      </c>
      <c r="AA21" s="12"/>
      <c r="AB21" s="12">
        <v>9500</v>
      </c>
      <c r="AC21" s="12">
        <v>9500</v>
      </c>
      <c r="AD21" s="12"/>
      <c r="AE21" s="12">
        <v>9500</v>
      </c>
      <c r="AF21" s="12">
        <v>9500</v>
      </c>
      <c r="AG21" s="12"/>
      <c r="AH21" s="12">
        <v>9500</v>
      </c>
      <c r="AI21" s="12">
        <v>9500</v>
      </c>
      <c r="AJ21" s="12"/>
      <c r="AK21" s="6">
        <v>9500</v>
      </c>
      <c r="AL21" s="6">
        <v>9500</v>
      </c>
      <c r="AM21" s="6"/>
      <c r="AN21" s="6">
        <v>9500</v>
      </c>
      <c r="AO21" s="6">
        <v>9500</v>
      </c>
      <c r="AP21" s="6"/>
      <c r="AQ21" s="6">
        <v>9500</v>
      </c>
      <c r="AR21" s="6">
        <v>9500</v>
      </c>
      <c r="AS21" s="6"/>
      <c r="AT21" s="6">
        <v>9500</v>
      </c>
      <c r="AU21" s="6">
        <v>9500</v>
      </c>
      <c r="AV21" s="6"/>
      <c r="AW21" s="6">
        <v>9500</v>
      </c>
      <c r="AX21" s="6">
        <v>9500</v>
      </c>
      <c r="AY21" s="6">
        <v>9500</v>
      </c>
      <c r="AZ21" s="14">
        <f t="shared" si="2"/>
        <v>0</v>
      </c>
      <c r="BA21" s="14">
        <f t="shared" si="3"/>
        <v>-1</v>
      </c>
      <c r="BB21" s="14">
        <f t="shared" si="4"/>
        <v>-1.0001052631578948</v>
      </c>
    </row>
    <row r="22" spans="1:54" x14ac:dyDescent="0.2">
      <c r="A22" s="17" t="s">
        <v>13</v>
      </c>
      <c r="B22" s="12">
        <v>18368</v>
      </c>
      <c r="C22" s="8"/>
      <c r="D22" s="12">
        <f t="shared" si="5"/>
        <v>18368</v>
      </c>
      <c r="E22" s="12">
        <v>18552</v>
      </c>
      <c r="F22" s="12">
        <v>18552</v>
      </c>
      <c r="G22" s="12"/>
      <c r="H22" s="12">
        <v>18552</v>
      </c>
      <c r="I22" s="12">
        <v>18923</v>
      </c>
      <c r="J22" s="12"/>
      <c r="K22" s="12">
        <v>18923</v>
      </c>
      <c r="L22" s="12">
        <v>19396</v>
      </c>
      <c r="M22" s="12">
        <v>19396</v>
      </c>
      <c r="N22" s="12"/>
      <c r="O22" s="12">
        <v>19396</v>
      </c>
      <c r="P22" s="12">
        <v>19881</v>
      </c>
      <c r="Q22" s="12">
        <v>19881</v>
      </c>
      <c r="R22" s="12"/>
      <c r="S22" s="12">
        <v>19881</v>
      </c>
      <c r="T22" s="12">
        <v>20378</v>
      </c>
      <c r="U22" s="12"/>
      <c r="V22" s="12">
        <v>20378</v>
      </c>
      <c r="W22" s="12">
        <v>20582</v>
      </c>
      <c r="X22" s="12"/>
      <c r="Y22" s="12">
        <v>20582</v>
      </c>
      <c r="Z22" s="12">
        <v>21104</v>
      </c>
      <c r="AA22" s="12"/>
      <c r="AB22" s="12">
        <v>21104</v>
      </c>
      <c r="AC22" s="12">
        <v>21632</v>
      </c>
      <c r="AD22" s="12"/>
      <c r="AE22" s="12">
        <v>21632</v>
      </c>
      <c r="AF22" s="12">
        <v>22173</v>
      </c>
      <c r="AG22" s="12"/>
      <c r="AH22" s="12">
        <v>22173</v>
      </c>
      <c r="AI22" s="12">
        <v>22728</v>
      </c>
      <c r="AJ22" s="12"/>
      <c r="AK22" s="6">
        <v>22728</v>
      </c>
      <c r="AL22" s="6">
        <v>23858</v>
      </c>
      <c r="AM22" s="6"/>
      <c r="AN22" s="6">
        <v>23858</v>
      </c>
      <c r="AO22" s="6">
        <v>25681</v>
      </c>
      <c r="AP22" s="6"/>
      <c r="AQ22" s="6">
        <v>25681</v>
      </c>
      <c r="AR22" s="6">
        <v>26708</v>
      </c>
      <c r="AS22" s="6"/>
      <c r="AT22" s="6">
        <v>26708</v>
      </c>
      <c r="AU22" s="6">
        <v>34464</v>
      </c>
      <c r="AV22" s="6"/>
      <c r="AW22" s="6">
        <v>34464</v>
      </c>
      <c r="AX22" s="6">
        <v>35670</v>
      </c>
      <c r="AY22" s="6">
        <v>35670</v>
      </c>
      <c r="AZ22" s="14">
        <f t="shared" si="2"/>
        <v>3.4993036211699163E-2</v>
      </c>
      <c r="BA22" s="14">
        <f t="shared" si="3"/>
        <v>-0.99999898464959924</v>
      </c>
      <c r="BB22" s="14">
        <f t="shared" si="4"/>
        <v>-1.0000290157551255</v>
      </c>
    </row>
    <row r="23" spans="1:54" x14ac:dyDescent="0.2">
      <c r="A23" s="17" t="s">
        <v>14</v>
      </c>
      <c r="B23" s="12">
        <v>1625</v>
      </c>
      <c r="C23" s="8"/>
      <c r="D23" s="12">
        <f t="shared" si="5"/>
        <v>1625</v>
      </c>
      <c r="E23" s="12">
        <v>1050</v>
      </c>
      <c r="F23" s="12">
        <v>1050</v>
      </c>
      <c r="G23" s="12"/>
      <c r="H23" s="12">
        <v>1050</v>
      </c>
      <c r="I23" s="12">
        <v>1050</v>
      </c>
      <c r="J23" s="12"/>
      <c r="K23" s="12">
        <v>1050</v>
      </c>
      <c r="L23" s="12">
        <v>1050</v>
      </c>
      <c r="M23" s="12">
        <v>1050</v>
      </c>
      <c r="N23" s="12"/>
      <c r="O23" s="12">
        <v>1050</v>
      </c>
      <c r="P23" s="12">
        <v>1000</v>
      </c>
      <c r="Q23" s="12">
        <v>1000</v>
      </c>
      <c r="R23" s="12"/>
      <c r="S23" s="12">
        <v>1000</v>
      </c>
      <c r="T23" s="12">
        <v>1400</v>
      </c>
      <c r="U23" s="12"/>
      <c r="V23" s="12">
        <v>1400</v>
      </c>
      <c r="W23" s="12">
        <v>1400</v>
      </c>
      <c r="X23" s="12"/>
      <c r="Y23" s="12">
        <v>1400</v>
      </c>
      <c r="Z23" s="12">
        <v>1400</v>
      </c>
      <c r="AA23" s="12"/>
      <c r="AB23" s="12">
        <v>1400</v>
      </c>
      <c r="AC23" s="12">
        <v>1400</v>
      </c>
      <c r="AD23" s="12"/>
      <c r="AE23" s="12">
        <v>1400</v>
      </c>
      <c r="AF23" s="12">
        <v>1080</v>
      </c>
      <c r="AG23" s="12"/>
      <c r="AH23" s="12">
        <v>1080</v>
      </c>
      <c r="AI23" s="12">
        <v>1080</v>
      </c>
      <c r="AJ23" s="12"/>
      <c r="AK23" s="6">
        <v>1080</v>
      </c>
      <c r="AL23" s="6">
        <v>1200</v>
      </c>
      <c r="AM23" s="6"/>
      <c r="AN23" s="6">
        <v>1200</v>
      </c>
      <c r="AO23" s="6">
        <v>1200</v>
      </c>
      <c r="AP23" s="6"/>
      <c r="AQ23" s="6">
        <v>1200</v>
      </c>
      <c r="AR23" s="6">
        <v>1500</v>
      </c>
      <c r="AS23" s="6"/>
      <c r="AT23" s="6">
        <v>1500</v>
      </c>
      <c r="AU23" s="6">
        <v>5100</v>
      </c>
      <c r="AV23" s="6"/>
      <c r="AW23" s="6">
        <v>5100</v>
      </c>
      <c r="AX23" s="6">
        <v>5100</v>
      </c>
      <c r="AY23" s="6">
        <v>5100</v>
      </c>
      <c r="AZ23" s="14">
        <f t="shared" si="2"/>
        <v>0</v>
      </c>
      <c r="BA23" s="14">
        <f t="shared" si="3"/>
        <v>-1</v>
      </c>
      <c r="BB23" s="14">
        <f t="shared" si="4"/>
        <v>-1.0001960784313726</v>
      </c>
    </row>
    <row r="24" spans="1:54" x14ac:dyDescent="0.2">
      <c r="A24" s="17" t="s">
        <v>95</v>
      </c>
      <c r="B24" s="12">
        <v>1020</v>
      </c>
      <c r="C24" s="8"/>
      <c r="D24" s="12">
        <f t="shared" si="5"/>
        <v>1020</v>
      </c>
      <c r="E24" s="12">
        <v>1020</v>
      </c>
      <c r="F24" s="12">
        <v>1020</v>
      </c>
      <c r="G24" s="12"/>
      <c r="H24" s="12">
        <v>1020</v>
      </c>
      <c r="I24" s="12">
        <v>1020</v>
      </c>
      <c r="J24" s="12"/>
      <c r="K24" s="12">
        <v>1020</v>
      </c>
      <c r="L24" s="12">
        <v>1020</v>
      </c>
      <c r="M24" s="12">
        <v>1020</v>
      </c>
      <c r="N24" s="12"/>
      <c r="O24" s="12">
        <v>1020</v>
      </c>
      <c r="P24" s="12">
        <v>1100</v>
      </c>
      <c r="Q24" s="12">
        <v>1100</v>
      </c>
      <c r="R24" s="12"/>
      <c r="S24" s="12">
        <v>1100</v>
      </c>
      <c r="T24" s="12">
        <v>1100</v>
      </c>
      <c r="U24" s="12"/>
      <c r="V24" s="12">
        <v>1100</v>
      </c>
      <c r="W24" s="12">
        <v>1100</v>
      </c>
      <c r="X24" s="12"/>
      <c r="Y24" s="12">
        <v>1100</v>
      </c>
      <c r="Z24" s="12">
        <v>1100</v>
      </c>
      <c r="AA24" s="12"/>
      <c r="AB24" s="12">
        <v>1100</v>
      </c>
      <c r="AC24" s="12">
        <v>1100</v>
      </c>
      <c r="AD24" s="12"/>
      <c r="AE24" s="12">
        <v>1100</v>
      </c>
      <c r="AF24" s="12">
        <v>1100</v>
      </c>
      <c r="AG24" s="12"/>
      <c r="AH24" s="12">
        <v>1100</v>
      </c>
      <c r="AI24" s="12">
        <v>1100</v>
      </c>
      <c r="AJ24" s="12"/>
      <c r="AK24" s="6">
        <v>1100</v>
      </c>
      <c r="AL24" s="6">
        <v>1100</v>
      </c>
      <c r="AM24" s="6"/>
      <c r="AN24" s="6">
        <v>1100</v>
      </c>
      <c r="AO24" s="6">
        <v>1100</v>
      </c>
      <c r="AP24" s="6"/>
      <c r="AQ24" s="6">
        <v>1100</v>
      </c>
      <c r="AR24" s="6">
        <v>1200</v>
      </c>
      <c r="AS24" s="6"/>
      <c r="AT24" s="6">
        <v>1200</v>
      </c>
      <c r="AU24" s="6">
        <v>1200</v>
      </c>
      <c r="AV24" s="6"/>
      <c r="AW24" s="6">
        <v>1200</v>
      </c>
      <c r="AX24" s="6">
        <v>1200</v>
      </c>
      <c r="AY24" s="6">
        <v>1200</v>
      </c>
      <c r="AZ24" s="14">
        <f t="shared" si="2"/>
        <v>0</v>
      </c>
      <c r="BA24" s="14">
        <f t="shared" si="3"/>
        <v>-1</v>
      </c>
      <c r="BB24" s="14">
        <f t="shared" si="4"/>
        <v>-1.0008333333333332</v>
      </c>
    </row>
    <row r="25" spans="1:54" x14ac:dyDescent="0.2">
      <c r="A25" s="17" t="s">
        <v>96</v>
      </c>
      <c r="B25" s="19">
        <v>3000</v>
      </c>
      <c r="C25" s="8">
        <v>1000</v>
      </c>
      <c r="D25" s="12">
        <f t="shared" si="5"/>
        <v>2000</v>
      </c>
      <c r="E25" s="12">
        <v>2000</v>
      </c>
      <c r="F25" s="12">
        <v>2000</v>
      </c>
      <c r="G25" s="12"/>
      <c r="H25" s="12">
        <v>2000</v>
      </c>
      <c r="I25" s="12">
        <v>2000</v>
      </c>
      <c r="J25" s="12"/>
      <c r="K25" s="12">
        <v>2000</v>
      </c>
      <c r="L25" s="12">
        <v>2000</v>
      </c>
      <c r="M25" s="12">
        <v>2000</v>
      </c>
      <c r="N25" s="12"/>
      <c r="O25" s="12">
        <v>2000</v>
      </c>
      <c r="P25" s="12">
        <v>2000</v>
      </c>
      <c r="Q25" s="12">
        <v>2000</v>
      </c>
      <c r="R25" s="12"/>
      <c r="S25" s="12">
        <v>2000</v>
      </c>
      <c r="T25" s="12">
        <v>2000</v>
      </c>
      <c r="U25" s="12"/>
      <c r="V25" s="12">
        <v>2000</v>
      </c>
      <c r="W25" s="12">
        <v>2000</v>
      </c>
      <c r="X25" s="12"/>
      <c r="Y25" s="12">
        <v>2000</v>
      </c>
      <c r="Z25" s="12">
        <v>2000</v>
      </c>
      <c r="AA25" s="12"/>
      <c r="AB25" s="12">
        <v>2000</v>
      </c>
      <c r="AC25" s="12">
        <v>2000</v>
      </c>
      <c r="AD25" s="12"/>
      <c r="AE25" s="12">
        <v>2000</v>
      </c>
      <c r="AF25" s="12">
        <v>2200</v>
      </c>
      <c r="AG25" s="12"/>
      <c r="AH25" s="12">
        <v>2200</v>
      </c>
      <c r="AI25" s="12">
        <v>5000</v>
      </c>
      <c r="AJ25" s="12"/>
      <c r="AK25" s="6">
        <v>3000</v>
      </c>
      <c r="AL25" s="6">
        <v>6000</v>
      </c>
      <c r="AM25" s="6"/>
      <c r="AN25" s="6">
        <v>6000</v>
      </c>
      <c r="AO25" s="6">
        <v>6000</v>
      </c>
      <c r="AP25" s="6"/>
      <c r="AQ25" s="6">
        <v>6000</v>
      </c>
      <c r="AR25" s="6">
        <v>0</v>
      </c>
      <c r="AS25" s="6"/>
      <c r="AT25" s="6">
        <v>0</v>
      </c>
      <c r="AU25" s="6">
        <v>7000</v>
      </c>
      <c r="AV25" s="6"/>
      <c r="AW25" s="6">
        <v>7000</v>
      </c>
      <c r="AX25" s="6">
        <v>4000</v>
      </c>
      <c r="AY25" s="6">
        <v>4000</v>
      </c>
      <c r="AZ25" s="14">
        <f t="shared" si="2"/>
        <v>-0.42857142857142855</v>
      </c>
      <c r="BA25" s="14">
        <f t="shared" si="3"/>
        <v>-1.000061224489796</v>
      </c>
      <c r="BB25" s="14">
        <f t="shared" si="4"/>
        <v>-1.0001428658892129</v>
      </c>
    </row>
    <row r="26" spans="1:54" x14ac:dyDescent="0.2">
      <c r="A26" s="17" t="s">
        <v>15</v>
      </c>
      <c r="B26" s="12">
        <v>3500</v>
      </c>
      <c r="C26" s="9">
        <v>2000</v>
      </c>
      <c r="D26" s="12">
        <f>+SUM(B26)+(C26)</f>
        <v>5500</v>
      </c>
      <c r="E26" s="12">
        <v>7400</v>
      </c>
      <c r="F26" s="12">
        <v>7400</v>
      </c>
      <c r="G26" s="12"/>
      <c r="H26" s="12">
        <v>7400</v>
      </c>
      <c r="I26" s="12">
        <v>6050</v>
      </c>
      <c r="J26" s="12"/>
      <c r="K26" s="12">
        <v>6050</v>
      </c>
      <c r="L26" s="12">
        <v>8450</v>
      </c>
      <c r="M26" s="12">
        <v>8450</v>
      </c>
      <c r="N26" s="12">
        <v>2500</v>
      </c>
      <c r="O26" s="12">
        <v>10950</v>
      </c>
      <c r="P26" s="12">
        <v>4150</v>
      </c>
      <c r="Q26" s="12">
        <v>4150</v>
      </c>
      <c r="R26" s="12"/>
      <c r="S26" s="12">
        <v>4150</v>
      </c>
      <c r="T26" s="12">
        <v>10550</v>
      </c>
      <c r="U26" s="12"/>
      <c r="V26" s="12">
        <v>10550</v>
      </c>
      <c r="W26" s="12">
        <v>10550</v>
      </c>
      <c r="X26" s="12"/>
      <c r="Y26" s="12">
        <v>10550</v>
      </c>
      <c r="Z26" s="12">
        <v>10550</v>
      </c>
      <c r="AA26" s="12"/>
      <c r="AB26" s="12">
        <v>10550</v>
      </c>
      <c r="AC26" s="12">
        <v>10550</v>
      </c>
      <c r="AD26" s="12"/>
      <c r="AE26" s="12">
        <v>10550</v>
      </c>
      <c r="AF26" s="12">
        <v>9950</v>
      </c>
      <c r="AG26" s="12"/>
      <c r="AH26" s="12">
        <v>9950</v>
      </c>
      <c r="AI26" s="12">
        <v>9950</v>
      </c>
      <c r="AJ26" s="12">
        <v>4500</v>
      </c>
      <c r="AK26" s="6">
        <v>14450</v>
      </c>
      <c r="AL26" s="6">
        <v>9950</v>
      </c>
      <c r="AM26" s="6"/>
      <c r="AN26" s="6">
        <v>9950</v>
      </c>
      <c r="AO26" s="6">
        <v>10700</v>
      </c>
      <c r="AP26" s="6"/>
      <c r="AQ26" s="6">
        <v>10700</v>
      </c>
      <c r="AR26" s="6">
        <v>12450</v>
      </c>
      <c r="AS26" s="6"/>
      <c r="AT26" s="6">
        <v>12450</v>
      </c>
      <c r="AU26" s="6">
        <v>12350</v>
      </c>
      <c r="AV26" s="6"/>
      <c r="AW26" s="6">
        <v>12350</v>
      </c>
      <c r="AX26" s="6">
        <v>12250</v>
      </c>
      <c r="AY26" s="6">
        <v>12250</v>
      </c>
      <c r="AZ26" s="14">
        <f t="shared" si="2"/>
        <v>-8.0971659919028341E-3</v>
      </c>
      <c r="BA26" s="14">
        <f t="shared" si="3"/>
        <v>-1.0000006556409711</v>
      </c>
      <c r="BB26" s="14">
        <f t="shared" si="4"/>
        <v>-1.0000809717130072</v>
      </c>
    </row>
    <row r="27" spans="1:54" x14ac:dyDescent="0.2">
      <c r="A27" s="17" t="s">
        <v>97</v>
      </c>
      <c r="B27" s="12">
        <v>2445</v>
      </c>
      <c r="C27" s="7"/>
      <c r="D27" s="12">
        <f t="shared" ref="D27:D33" si="6">+SUM(B27)-(C27)</f>
        <v>2445</v>
      </c>
      <c r="E27" s="12">
        <v>1455</v>
      </c>
      <c r="F27" s="12">
        <v>1455</v>
      </c>
      <c r="G27" s="12"/>
      <c r="H27" s="12">
        <v>1455</v>
      </c>
      <c r="I27" s="12">
        <v>1460</v>
      </c>
      <c r="J27" s="12"/>
      <c r="K27" s="12">
        <v>1460</v>
      </c>
      <c r="L27" s="12">
        <v>1610</v>
      </c>
      <c r="M27" s="12">
        <v>1610</v>
      </c>
      <c r="N27" s="12"/>
      <c r="O27" s="12">
        <v>1610</v>
      </c>
      <c r="P27" s="12">
        <v>1685</v>
      </c>
      <c r="Q27" s="12">
        <v>1685</v>
      </c>
      <c r="R27" s="12"/>
      <c r="S27" s="12">
        <v>1685</v>
      </c>
      <c r="T27" s="12">
        <v>1800</v>
      </c>
      <c r="U27" s="12"/>
      <c r="V27" s="12">
        <v>1800</v>
      </c>
      <c r="W27" s="12">
        <v>1800</v>
      </c>
      <c r="X27" s="12"/>
      <c r="Y27" s="12">
        <v>1800</v>
      </c>
      <c r="Z27" s="12">
        <v>1800</v>
      </c>
      <c r="AA27" s="12"/>
      <c r="AB27" s="12">
        <v>1800</v>
      </c>
      <c r="AC27" s="12">
        <v>1800</v>
      </c>
      <c r="AD27" s="12"/>
      <c r="AE27" s="12">
        <v>1800</v>
      </c>
      <c r="AF27" s="12">
        <v>1320</v>
      </c>
      <c r="AG27" s="12"/>
      <c r="AH27" s="12">
        <v>1320</v>
      </c>
      <c r="AI27" s="12">
        <v>1320</v>
      </c>
      <c r="AJ27" s="12"/>
      <c r="AK27" s="6">
        <v>1320</v>
      </c>
      <c r="AL27" s="6">
        <v>1591</v>
      </c>
      <c r="AM27" s="6"/>
      <c r="AN27" s="6">
        <v>1591</v>
      </c>
      <c r="AO27" s="6">
        <v>1591</v>
      </c>
      <c r="AP27" s="6"/>
      <c r="AQ27" s="6">
        <v>1591</v>
      </c>
      <c r="AR27" s="6">
        <v>2150</v>
      </c>
      <c r="AS27" s="6"/>
      <c r="AT27" s="6">
        <v>2150</v>
      </c>
      <c r="AU27" s="6">
        <v>2350</v>
      </c>
      <c r="AV27" s="6"/>
      <c r="AW27" s="6">
        <v>2350</v>
      </c>
      <c r="AX27" s="6">
        <v>2400</v>
      </c>
      <c r="AY27" s="6">
        <v>2400</v>
      </c>
      <c r="AZ27" s="14">
        <f t="shared" si="2"/>
        <v>2.1276595744680851E-2</v>
      </c>
      <c r="BA27" s="14">
        <f t="shared" si="3"/>
        <v>-0.99999094612947026</v>
      </c>
      <c r="BB27" s="14">
        <f t="shared" si="4"/>
        <v>-1.0004255280621828</v>
      </c>
    </row>
    <row r="28" spans="1:54" x14ac:dyDescent="0.2">
      <c r="A28" s="17" t="s">
        <v>16</v>
      </c>
      <c r="B28" s="12">
        <v>775</v>
      </c>
      <c r="C28" s="7"/>
      <c r="D28" s="12">
        <f t="shared" si="6"/>
        <v>775</v>
      </c>
      <c r="E28" s="18">
        <v>775</v>
      </c>
      <c r="F28" s="18">
        <v>775</v>
      </c>
      <c r="G28" s="18"/>
      <c r="H28" s="18">
        <v>775</v>
      </c>
      <c r="I28" s="18">
        <v>775</v>
      </c>
      <c r="J28" s="18"/>
      <c r="K28" s="18">
        <v>775</v>
      </c>
      <c r="L28" s="18">
        <v>800</v>
      </c>
      <c r="M28" s="18">
        <v>800</v>
      </c>
      <c r="N28" s="18"/>
      <c r="O28" s="18">
        <v>800</v>
      </c>
      <c r="P28" s="18">
        <v>800</v>
      </c>
      <c r="Q28" s="18">
        <v>800</v>
      </c>
      <c r="R28" s="18"/>
      <c r="S28" s="18">
        <v>800</v>
      </c>
      <c r="T28" s="12">
        <v>2570</v>
      </c>
      <c r="U28" s="12"/>
      <c r="V28" s="12">
        <v>2570</v>
      </c>
      <c r="W28" s="12">
        <v>2538</v>
      </c>
      <c r="X28" s="12"/>
      <c r="Y28" s="12">
        <v>2538</v>
      </c>
      <c r="Z28" s="12">
        <v>2538</v>
      </c>
      <c r="AA28" s="12"/>
      <c r="AB28" s="12">
        <v>2538</v>
      </c>
      <c r="AC28" s="12">
        <v>3230</v>
      </c>
      <c r="AD28" s="12"/>
      <c r="AE28" s="12">
        <v>3230</v>
      </c>
      <c r="AF28" s="12">
        <v>3333</v>
      </c>
      <c r="AG28" s="12"/>
      <c r="AH28" s="12">
        <v>3333</v>
      </c>
      <c r="AI28" s="12">
        <v>3020</v>
      </c>
      <c r="AJ28" s="12"/>
      <c r="AK28" s="6">
        <v>3020</v>
      </c>
      <c r="AL28" s="6">
        <v>3020</v>
      </c>
      <c r="AM28" s="6"/>
      <c r="AN28" s="6">
        <v>3020</v>
      </c>
      <c r="AO28" s="6">
        <v>3020</v>
      </c>
      <c r="AP28" s="6"/>
      <c r="AQ28" s="6">
        <v>3020</v>
      </c>
      <c r="AR28" s="6">
        <v>3078</v>
      </c>
      <c r="AS28" s="6"/>
      <c r="AT28" s="6">
        <v>3078</v>
      </c>
      <c r="AU28" s="6">
        <v>3241</v>
      </c>
      <c r="AV28" s="6"/>
      <c r="AW28" s="6">
        <v>3241</v>
      </c>
      <c r="AX28" s="6">
        <v>4275</v>
      </c>
      <c r="AY28" s="6">
        <v>4275</v>
      </c>
      <c r="AZ28" s="14">
        <f t="shared" si="2"/>
        <v>0.31903733415612467</v>
      </c>
      <c r="BA28" s="14">
        <f t="shared" si="3"/>
        <v>-0.99990156206906622</v>
      </c>
      <c r="BB28" s="14">
        <f t="shared" si="4"/>
        <v>-1.0003085163721288</v>
      </c>
    </row>
    <row r="29" spans="1:54" x14ac:dyDescent="0.2">
      <c r="A29" s="17" t="s">
        <v>125</v>
      </c>
      <c r="B29" s="12"/>
      <c r="C29" s="7"/>
      <c r="D29" s="12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>
        <v>0</v>
      </c>
      <c r="AV29" s="6"/>
      <c r="AW29" s="6">
        <v>0</v>
      </c>
      <c r="AX29" s="6">
        <v>2000</v>
      </c>
      <c r="AY29" s="6">
        <v>2000</v>
      </c>
      <c r="AZ29" s="14" t="s">
        <v>130</v>
      </c>
      <c r="BA29" s="14"/>
      <c r="BB29" s="14"/>
    </row>
    <row r="30" spans="1:54" x14ac:dyDescent="0.2">
      <c r="A30" s="17" t="s">
        <v>101</v>
      </c>
      <c r="B30" s="12">
        <v>2500</v>
      </c>
      <c r="C30" s="9">
        <v>2500</v>
      </c>
      <c r="D30" s="12">
        <f t="shared" si="6"/>
        <v>0</v>
      </c>
      <c r="E30" s="12">
        <v>2500</v>
      </c>
      <c r="F30" s="12">
        <v>2500</v>
      </c>
      <c r="G30" s="12"/>
      <c r="H30" s="12">
        <v>2500</v>
      </c>
      <c r="I30" s="12">
        <v>2500</v>
      </c>
      <c r="J30" s="12"/>
      <c r="K30" s="12">
        <v>2500</v>
      </c>
      <c r="L30" s="12">
        <v>2500</v>
      </c>
      <c r="M30" s="12">
        <v>2500</v>
      </c>
      <c r="N30" s="12"/>
      <c r="O30" s="12">
        <v>2500</v>
      </c>
      <c r="P30" s="12">
        <v>1250</v>
      </c>
      <c r="Q30" s="12">
        <v>1250</v>
      </c>
      <c r="R30" s="12"/>
      <c r="S30" s="12">
        <v>1250</v>
      </c>
      <c r="T30" s="12">
        <v>1250</v>
      </c>
      <c r="U30" s="12"/>
      <c r="V30" s="12">
        <v>1250</v>
      </c>
      <c r="W30" s="12">
        <v>1250</v>
      </c>
      <c r="X30" s="12"/>
      <c r="Y30" s="12">
        <v>1250</v>
      </c>
      <c r="Z30" s="12">
        <v>1250</v>
      </c>
      <c r="AA30" s="12"/>
      <c r="AB30" s="12">
        <v>1250</v>
      </c>
      <c r="AC30" s="12">
        <v>1250</v>
      </c>
      <c r="AD30" s="12"/>
      <c r="AE30" s="12">
        <v>1250</v>
      </c>
      <c r="AF30" s="12">
        <v>1250</v>
      </c>
      <c r="AG30" s="12"/>
      <c r="AH30" s="12">
        <v>1250</v>
      </c>
      <c r="AI30" s="12">
        <v>1250</v>
      </c>
      <c r="AJ30" s="12"/>
      <c r="AK30" s="6">
        <v>1250</v>
      </c>
      <c r="AL30" s="6">
        <v>1250</v>
      </c>
      <c r="AM30" s="6"/>
      <c r="AN30" s="6">
        <v>1250</v>
      </c>
      <c r="AO30" s="6">
        <v>1250</v>
      </c>
      <c r="AP30" s="6"/>
      <c r="AQ30" s="6">
        <v>1250</v>
      </c>
      <c r="AR30" s="6">
        <v>1250</v>
      </c>
      <c r="AS30" s="6"/>
      <c r="AT30" s="6">
        <v>1250</v>
      </c>
      <c r="AU30" s="6">
        <v>1250</v>
      </c>
      <c r="AV30" s="6"/>
      <c r="AW30" s="6">
        <v>1250</v>
      </c>
      <c r="AX30" s="6">
        <v>1250</v>
      </c>
      <c r="AY30" s="6">
        <v>1250</v>
      </c>
      <c r="AZ30" s="14">
        <f t="shared" si="2"/>
        <v>0</v>
      </c>
      <c r="BA30" s="14">
        <f t="shared" ref="BA30:BA57" si="7">+(AZ30-AU30)/AU30</f>
        <v>-1</v>
      </c>
      <c r="BB30" s="14">
        <f t="shared" si="4"/>
        <v>-1.0007999999999999</v>
      </c>
    </row>
    <row r="31" spans="1:54" x14ac:dyDescent="0.2">
      <c r="A31" s="17" t="s">
        <v>102</v>
      </c>
      <c r="B31" s="12">
        <v>2500</v>
      </c>
      <c r="C31" s="10"/>
      <c r="D31" s="12">
        <f t="shared" si="6"/>
        <v>2500</v>
      </c>
      <c r="E31" s="12">
        <v>2500</v>
      </c>
      <c r="F31" s="12">
        <v>2500</v>
      </c>
      <c r="G31" s="12"/>
      <c r="H31" s="12">
        <v>2500</v>
      </c>
      <c r="I31" s="12">
        <v>2500</v>
      </c>
      <c r="J31" s="12"/>
      <c r="K31" s="12">
        <v>2500</v>
      </c>
      <c r="L31" s="12">
        <v>2500</v>
      </c>
      <c r="M31" s="12">
        <v>2500</v>
      </c>
      <c r="N31" s="12"/>
      <c r="O31" s="12">
        <v>2500</v>
      </c>
      <c r="P31" s="12">
        <v>1250</v>
      </c>
      <c r="Q31" s="12">
        <v>1250</v>
      </c>
      <c r="R31" s="12"/>
      <c r="S31" s="12">
        <v>1250</v>
      </c>
      <c r="T31" s="12">
        <v>1250</v>
      </c>
      <c r="U31" s="12"/>
      <c r="V31" s="12">
        <v>1250</v>
      </c>
      <c r="W31" s="12">
        <v>1250</v>
      </c>
      <c r="X31" s="12"/>
      <c r="Y31" s="12">
        <v>1250</v>
      </c>
      <c r="Z31" s="12">
        <v>1250</v>
      </c>
      <c r="AA31" s="12"/>
      <c r="AB31" s="12">
        <v>1250</v>
      </c>
      <c r="AC31" s="12">
        <v>1250</v>
      </c>
      <c r="AD31" s="12"/>
      <c r="AE31" s="12">
        <v>1250</v>
      </c>
      <c r="AF31" s="12">
        <v>1250</v>
      </c>
      <c r="AG31" s="12"/>
      <c r="AH31" s="12">
        <v>1250</v>
      </c>
      <c r="AI31" s="12">
        <v>1250</v>
      </c>
      <c r="AJ31" s="12"/>
      <c r="AK31" s="6">
        <v>0</v>
      </c>
      <c r="AL31" s="6">
        <v>1250</v>
      </c>
      <c r="AM31" s="6"/>
      <c r="AN31" s="6">
        <v>1250</v>
      </c>
      <c r="AO31" s="6">
        <v>1250</v>
      </c>
      <c r="AP31" s="6"/>
      <c r="AQ31" s="6">
        <v>1250</v>
      </c>
      <c r="AR31" s="6">
        <v>1250</v>
      </c>
      <c r="AS31" s="6"/>
      <c r="AT31" s="6">
        <v>1250</v>
      </c>
      <c r="AU31" s="6">
        <v>1250</v>
      </c>
      <c r="AV31" s="6"/>
      <c r="AW31" s="6">
        <v>1250</v>
      </c>
      <c r="AX31" s="6">
        <v>1250</v>
      </c>
      <c r="AY31" s="6">
        <v>1250</v>
      </c>
      <c r="AZ31" s="14">
        <f t="shared" si="2"/>
        <v>0</v>
      </c>
      <c r="BA31" s="14">
        <f t="shared" si="7"/>
        <v>-1</v>
      </c>
      <c r="BB31" s="14">
        <f t="shared" si="4"/>
        <v>-1.0007999999999999</v>
      </c>
    </row>
    <row r="32" spans="1:54" x14ac:dyDescent="0.2">
      <c r="A32" s="17" t="s">
        <v>17</v>
      </c>
      <c r="B32" s="9">
        <v>2100</v>
      </c>
      <c r="C32" s="10"/>
      <c r="D32" s="12">
        <f t="shared" si="6"/>
        <v>2100</v>
      </c>
      <c r="E32" s="18">
        <v>525</v>
      </c>
      <c r="F32" s="18">
        <v>525</v>
      </c>
      <c r="G32" s="18"/>
      <c r="H32" s="18">
        <v>525</v>
      </c>
      <c r="I32" s="18">
        <v>525</v>
      </c>
      <c r="J32" s="18"/>
      <c r="K32" s="18">
        <v>525</v>
      </c>
      <c r="L32" s="12">
        <v>2992</v>
      </c>
      <c r="M32" s="12">
        <v>2192</v>
      </c>
      <c r="N32" s="12">
        <v>1775</v>
      </c>
      <c r="O32" s="12">
        <v>3967</v>
      </c>
      <c r="P32" s="12">
        <v>4135</v>
      </c>
      <c r="Q32" s="12">
        <v>3382</v>
      </c>
      <c r="R32" s="12"/>
      <c r="S32" s="12">
        <v>3382</v>
      </c>
      <c r="T32" s="12">
        <v>4114</v>
      </c>
      <c r="U32" s="12"/>
      <c r="V32" s="12">
        <v>4114</v>
      </c>
      <c r="W32" s="12">
        <v>4114</v>
      </c>
      <c r="X32" s="12"/>
      <c r="Y32" s="12">
        <v>4114</v>
      </c>
      <c r="Z32" s="12">
        <v>4408</v>
      </c>
      <c r="AA32" s="12"/>
      <c r="AB32" s="12">
        <v>4408</v>
      </c>
      <c r="AC32" s="12">
        <v>6408</v>
      </c>
      <c r="AD32" s="12"/>
      <c r="AE32" s="12">
        <v>5583</v>
      </c>
      <c r="AF32" s="12">
        <v>5975</v>
      </c>
      <c r="AG32" s="12"/>
      <c r="AH32" s="12">
        <v>5975</v>
      </c>
      <c r="AI32" s="12">
        <v>6109</v>
      </c>
      <c r="AJ32" s="12"/>
      <c r="AK32" s="6">
        <v>6109</v>
      </c>
      <c r="AL32" s="6">
        <v>6746</v>
      </c>
      <c r="AM32" s="6"/>
      <c r="AN32" s="6">
        <v>6746</v>
      </c>
      <c r="AO32" s="6">
        <v>6724</v>
      </c>
      <c r="AP32" s="6"/>
      <c r="AQ32" s="6">
        <v>6724</v>
      </c>
      <c r="AR32" s="6">
        <v>6906</v>
      </c>
      <c r="AS32" s="6"/>
      <c r="AT32" s="6">
        <v>6906</v>
      </c>
      <c r="AU32" s="6">
        <v>7032</v>
      </c>
      <c r="AV32" s="6"/>
      <c r="AW32" s="6">
        <v>7032</v>
      </c>
      <c r="AX32" s="6">
        <v>7206</v>
      </c>
      <c r="AY32" s="6">
        <v>7206</v>
      </c>
      <c r="AZ32" s="14">
        <f t="shared" si="2"/>
        <v>2.4744027303754267E-2</v>
      </c>
      <c r="BA32" s="14">
        <f t="shared" si="7"/>
        <v>-0.99999648122478624</v>
      </c>
      <c r="BB32" s="14">
        <f t="shared" si="4"/>
        <v>-1.0001422065530752</v>
      </c>
    </row>
    <row r="33" spans="1:54" x14ac:dyDescent="0.2">
      <c r="A33" s="17" t="s">
        <v>18</v>
      </c>
      <c r="B33" s="12">
        <v>1825</v>
      </c>
      <c r="C33" s="7"/>
      <c r="D33" s="12">
        <f t="shared" si="6"/>
        <v>1825</v>
      </c>
      <c r="E33" s="12">
        <v>1825</v>
      </c>
      <c r="F33" s="12">
        <v>1825</v>
      </c>
      <c r="G33" s="12"/>
      <c r="H33" s="12">
        <v>1825</v>
      </c>
      <c r="I33" s="12">
        <v>1825</v>
      </c>
      <c r="J33" s="12"/>
      <c r="K33" s="12">
        <v>1825</v>
      </c>
      <c r="L33" s="12">
        <v>1825</v>
      </c>
      <c r="M33" s="12">
        <v>1825</v>
      </c>
      <c r="N33" s="12"/>
      <c r="O33" s="12">
        <v>1825</v>
      </c>
      <c r="P33" s="12">
        <v>1865</v>
      </c>
      <c r="Q33" s="12">
        <v>1865</v>
      </c>
      <c r="R33" s="12"/>
      <c r="S33" s="12">
        <v>1865</v>
      </c>
      <c r="T33" s="12">
        <v>1865</v>
      </c>
      <c r="U33" s="12"/>
      <c r="V33" s="12">
        <v>1865</v>
      </c>
      <c r="W33" s="12">
        <v>1865</v>
      </c>
      <c r="X33" s="12"/>
      <c r="Y33" s="12">
        <v>1865</v>
      </c>
      <c r="Z33" s="12">
        <v>1905</v>
      </c>
      <c r="AA33" s="12"/>
      <c r="AB33" s="12">
        <v>1905</v>
      </c>
      <c r="AC33" s="12">
        <v>1905</v>
      </c>
      <c r="AD33" s="12"/>
      <c r="AE33" s="12">
        <v>1905</v>
      </c>
      <c r="AF33" s="12">
        <v>2034</v>
      </c>
      <c r="AG33" s="12"/>
      <c r="AH33" s="12">
        <v>2034</v>
      </c>
      <c r="AI33" s="12">
        <v>2577</v>
      </c>
      <c r="AJ33" s="12"/>
      <c r="AK33" s="6">
        <v>2577</v>
      </c>
      <c r="AL33" s="6">
        <v>2577</v>
      </c>
      <c r="AM33" s="6"/>
      <c r="AN33" s="6">
        <v>2577</v>
      </c>
      <c r="AO33" s="6">
        <v>2730</v>
      </c>
      <c r="AP33" s="6"/>
      <c r="AQ33" s="6">
        <v>2730</v>
      </c>
      <c r="AR33" s="6">
        <v>2829</v>
      </c>
      <c r="AS33" s="6"/>
      <c r="AT33" s="6">
        <v>2829</v>
      </c>
      <c r="AU33" s="6">
        <v>3308</v>
      </c>
      <c r="AV33" s="6"/>
      <c r="AW33" s="6">
        <v>3308</v>
      </c>
      <c r="AX33" s="6">
        <v>3600</v>
      </c>
      <c r="AY33" s="6">
        <v>3600</v>
      </c>
      <c r="AZ33" s="14">
        <f t="shared" si="2"/>
        <v>8.8270858524788387E-2</v>
      </c>
      <c r="BA33" s="14">
        <f t="shared" si="7"/>
        <v>-0.99997331594361394</v>
      </c>
      <c r="BB33" s="14">
        <f t="shared" si="4"/>
        <v>-1.0003022893941789</v>
      </c>
    </row>
    <row r="34" spans="1:54" x14ac:dyDescent="0.2">
      <c r="A34" s="17" t="s">
        <v>98</v>
      </c>
      <c r="B34" s="12"/>
      <c r="C34" s="7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>
        <v>0</v>
      </c>
      <c r="AD34" s="12"/>
      <c r="AE34" s="12">
        <v>0</v>
      </c>
      <c r="AF34" s="12">
        <v>1000</v>
      </c>
      <c r="AG34" s="12"/>
      <c r="AH34" s="12">
        <v>1000</v>
      </c>
      <c r="AI34" s="12">
        <v>1000</v>
      </c>
      <c r="AJ34" s="12"/>
      <c r="AK34" s="6">
        <v>1000</v>
      </c>
      <c r="AL34" s="6">
        <v>1000</v>
      </c>
      <c r="AM34" s="6"/>
      <c r="AN34" s="6">
        <v>1000</v>
      </c>
      <c r="AO34" s="6">
        <v>2000</v>
      </c>
      <c r="AP34" s="6"/>
      <c r="AQ34" s="6">
        <v>2000</v>
      </c>
      <c r="AR34" s="6">
        <v>3164</v>
      </c>
      <c r="AS34" s="6"/>
      <c r="AT34" s="6">
        <v>3164</v>
      </c>
      <c r="AU34" s="6">
        <v>3175</v>
      </c>
      <c r="AV34" s="6"/>
      <c r="AW34" s="6">
        <v>3175</v>
      </c>
      <c r="AX34" s="6">
        <v>3175</v>
      </c>
      <c r="AY34" s="6">
        <v>3175</v>
      </c>
      <c r="AZ34" s="14">
        <f t="shared" si="2"/>
        <v>0</v>
      </c>
      <c r="BA34" s="14">
        <f t="shared" si="7"/>
        <v>-1</v>
      </c>
      <c r="BB34" s="14">
        <f t="shared" si="4"/>
        <v>-1.0003149606299213</v>
      </c>
    </row>
    <row r="35" spans="1:54" x14ac:dyDescent="0.2">
      <c r="A35" s="17" t="s">
        <v>116</v>
      </c>
      <c r="B35" s="12"/>
      <c r="C35" s="7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6"/>
      <c r="AL35" s="6"/>
      <c r="AM35" s="6"/>
      <c r="AN35" s="6"/>
      <c r="AO35" s="6">
        <v>3500</v>
      </c>
      <c r="AP35" s="6"/>
      <c r="AQ35" s="6">
        <v>3500</v>
      </c>
      <c r="AR35" s="6">
        <v>3700</v>
      </c>
      <c r="AS35" s="6"/>
      <c r="AT35" s="6">
        <v>3700</v>
      </c>
      <c r="AU35" s="6">
        <v>4245</v>
      </c>
      <c r="AV35" s="6"/>
      <c r="AW35" s="6">
        <v>4245</v>
      </c>
      <c r="AX35" s="6">
        <v>4245</v>
      </c>
      <c r="AY35" s="12">
        <v>4245</v>
      </c>
      <c r="AZ35" s="14">
        <f t="shared" si="2"/>
        <v>0</v>
      </c>
      <c r="BA35" s="14">
        <f t="shared" si="7"/>
        <v>-1</v>
      </c>
      <c r="BB35" s="14">
        <f t="shared" si="4"/>
        <v>-1.0002355712603062</v>
      </c>
    </row>
    <row r="36" spans="1:54" x14ac:dyDescent="0.2">
      <c r="A36" s="17" t="s">
        <v>19</v>
      </c>
      <c r="B36" s="12">
        <v>7007</v>
      </c>
      <c r="C36" s="11">
        <v>500</v>
      </c>
      <c r="D36" s="12">
        <f t="shared" ref="D36:D48" si="8">+SUM(B36)-(C36)</f>
        <v>6507</v>
      </c>
      <c r="E36" s="12">
        <v>6505</v>
      </c>
      <c r="F36" s="12">
        <v>6505</v>
      </c>
      <c r="G36" s="12"/>
      <c r="H36" s="12">
        <v>6505</v>
      </c>
      <c r="I36" s="12">
        <v>6500</v>
      </c>
      <c r="J36" s="12"/>
      <c r="K36" s="12">
        <v>6500</v>
      </c>
      <c r="L36" s="12">
        <v>6500</v>
      </c>
      <c r="M36" s="12">
        <v>6500</v>
      </c>
      <c r="N36" s="12"/>
      <c r="O36" s="12">
        <v>6500</v>
      </c>
      <c r="P36" s="12">
        <v>6500</v>
      </c>
      <c r="Q36" s="12">
        <v>6500</v>
      </c>
      <c r="R36" s="12"/>
      <c r="S36" s="12">
        <v>6500</v>
      </c>
      <c r="T36" s="12">
        <v>6500</v>
      </c>
      <c r="U36" s="12"/>
      <c r="V36" s="12">
        <v>6500</v>
      </c>
      <c r="W36" s="12">
        <v>6500</v>
      </c>
      <c r="X36" s="12"/>
      <c r="Y36" s="12">
        <v>6500</v>
      </c>
      <c r="Z36" s="12">
        <v>6500</v>
      </c>
      <c r="AA36" s="12"/>
      <c r="AB36" s="12">
        <v>6500</v>
      </c>
      <c r="AC36" s="12">
        <v>8270</v>
      </c>
      <c r="AD36" s="12"/>
      <c r="AE36" s="12">
        <v>8270</v>
      </c>
      <c r="AF36" s="12">
        <v>13730</v>
      </c>
      <c r="AG36" s="12"/>
      <c r="AH36" s="12">
        <v>13730</v>
      </c>
      <c r="AI36" s="12">
        <v>13730</v>
      </c>
      <c r="AJ36" s="12"/>
      <c r="AK36" s="6">
        <v>13730</v>
      </c>
      <c r="AL36" s="6">
        <v>13730</v>
      </c>
      <c r="AM36" s="6"/>
      <c r="AN36" s="6">
        <v>13730</v>
      </c>
      <c r="AO36" s="6">
        <v>13750</v>
      </c>
      <c r="AP36" s="6"/>
      <c r="AQ36" s="6">
        <v>13750</v>
      </c>
      <c r="AR36" s="6">
        <v>14300</v>
      </c>
      <c r="AS36" s="6"/>
      <c r="AT36" s="6">
        <v>14300</v>
      </c>
      <c r="AU36" s="6">
        <v>14300</v>
      </c>
      <c r="AV36" s="6"/>
      <c r="AW36" s="6">
        <v>14300</v>
      </c>
      <c r="AX36" s="6">
        <v>14300</v>
      </c>
      <c r="AY36" s="6">
        <v>14300</v>
      </c>
      <c r="AZ36" s="14">
        <f t="shared" si="2"/>
        <v>0</v>
      </c>
      <c r="BA36" s="14">
        <f t="shared" si="7"/>
        <v>-1</v>
      </c>
      <c r="BB36" s="14">
        <f t="shared" si="4"/>
        <v>-1.0000699300699301</v>
      </c>
    </row>
    <row r="37" spans="1:54" x14ac:dyDescent="0.2">
      <c r="A37" s="17" t="s">
        <v>80</v>
      </c>
      <c r="B37" s="9">
        <v>1540</v>
      </c>
      <c r="C37" s="11"/>
      <c r="D37" s="12">
        <f t="shared" si="8"/>
        <v>1540</v>
      </c>
      <c r="E37" s="12">
        <v>1540</v>
      </c>
      <c r="F37" s="12">
        <v>1540</v>
      </c>
      <c r="G37" s="12"/>
      <c r="H37" s="12">
        <v>1540</v>
      </c>
      <c r="I37" s="12">
        <v>1540</v>
      </c>
      <c r="J37" s="12"/>
      <c r="K37" s="12">
        <v>1540</v>
      </c>
      <c r="L37" s="12">
        <v>1540</v>
      </c>
      <c r="M37" s="12">
        <v>1540</v>
      </c>
      <c r="N37" s="12"/>
      <c r="O37" s="12">
        <v>1540</v>
      </c>
      <c r="P37" s="12">
        <v>1540</v>
      </c>
      <c r="Q37" s="12">
        <v>1540</v>
      </c>
      <c r="R37" s="12"/>
      <c r="S37" s="12">
        <v>1540</v>
      </c>
      <c r="T37" s="12">
        <v>1540</v>
      </c>
      <c r="U37" s="12"/>
      <c r="V37" s="12">
        <v>1540</v>
      </c>
      <c r="W37" s="12">
        <v>1540</v>
      </c>
      <c r="X37" s="12"/>
      <c r="Y37" s="12">
        <v>1540</v>
      </c>
      <c r="Z37" s="12">
        <v>2400</v>
      </c>
      <c r="AA37" s="12">
        <v>5500</v>
      </c>
      <c r="AB37" s="12">
        <v>7900</v>
      </c>
      <c r="AC37" s="12">
        <v>11230</v>
      </c>
      <c r="AD37" s="12"/>
      <c r="AE37" s="12">
        <v>11230</v>
      </c>
      <c r="AF37" s="12">
        <v>14832</v>
      </c>
      <c r="AG37" s="12"/>
      <c r="AH37" s="12">
        <v>14832</v>
      </c>
      <c r="AI37" s="12">
        <v>15788</v>
      </c>
      <c r="AJ37" s="12">
        <v>1500</v>
      </c>
      <c r="AK37" s="6">
        <v>17288</v>
      </c>
      <c r="AL37" s="6">
        <v>17542</v>
      </c>
      <c r="AM37" s="6"/>
      <c r="AN37" s="6">
        <v>17542</v>
      </c>
      <c r="AO37" s="6">
        <v>25713</v>
      </c>
      <c r="AP37" s="6"/>
      <c r="AQ37" s="6">
        <v>25713</v>
      </c>
      <c r="AR37" s="6">
        <v>29951</v>
      </c>
      <c r="AS37" s="6"/>
      <c r="AT37" s="6">
        <v>29951</v>
      </c>
      <c r="AU37" s="6">
        <v>37094</v>
      </c>
      <c r="AV37" s="6"/>
      <c r="AW37" s="6">
        <v>37094</v>
      </c>
      <c r="AX37" s="6">
        <v>37094</v>
      </c>
      <c r="AY37" s="6">
        <v>37094</v>
      </c>
      <c r="AZ37" s="14">
        <f t="shared" si="2"/>
        <v>0</v>
      </c>
      <c r="BA37" s="14">
        <f t="shared" si="7"/>
        <v>-1</v>
      </c>
      <c r="BB37" s="14">
        <f t="shared" ref="BB37:BB57" si="9">+(BA37-AW37)/AW37</f>
        <v>-1.000026958537769</v>
      </c>
    </row>
    <row r="38" spans="1:54" x14ac:dyDescent="0.2">
      <c r="A38" s="17" t="s">
        <v>99</v>
      </c>
      <c r="B38" s="12">
        <v>2600</v>
      </c>
      <c r="C38" s="11"/>
      <c r="D38" s="12">
        <f t="shared" si="8"/>
        <v>2600</v>
      </c>
      <c r="E38" s="12">
        <v>2600</v>
      </c>
      <c r="F38" s="12">
        <v>2600</v>
      </c>
      <c r="G38" s="12"/>
      <c r="H38" s="12">
        <v>2600</v>
      </c>
      <c r="I38" s="12">
        <v>2600</v>
      </c>
      <c r="J38" s="12"/>
      <c r="K38" s="12">
        <v>2600</v>
      </c>
      <c r="L38" s="12">
        <v>2600</v>
      </c>
      <c r="M38" s="12">
        <v>2600</v>
      </c>
      <c r="N38" s="12"/>
      <c r="O38" s="12">
        <v>2600</v>
      </c>
      <c r="P38" s="12">
        <v>2600</v>
      </c>
      <c r="Q38" s="12">
        <v>2600</v>
      </c>
      <c r="R38" s="12"/>
      <c r="S38" s="12">
        <v>2600</v>
      </c>
      <c r="T38" s="12">
        <v>2600</v>
      </c>
      <c r="U38" s="12"/>
      <c r="V38" s="12">
        <v>2600</v>
      </c>
      <c r="W38" s="12">
        <v>2600</v>
      </c>
      <c r="X38" s="12"/>
      <c r="Y38" s="12">
        <v>2600</v>
      </c>
      <c r="Z38" s="12">
        <v>2600</v>
      </c>
      <c r="AA38" s="12"/>
      <c r="AB38" s="12">
        <v>2600</v>
      </c>
      <c r="AC38" s="12">
        <v>2600</v>
      </c>
      <c r="AD38" s="12"/>
      <c r="AE38" s="12">
        <v>2600</v>
      </c>
      <c r="AF38" s="12">
        <v>1080</v>
      </c>
      <c r="AG38" s="12"/>
      <c r="AH38" s="12">
        <v>1080</v>
      </c>
      <c r="AI38" s="12">
        <v>1080</v>
      </c>
      <c r="AJ38" s="12"/>
      <c r="AK38" s="6">
        <v>1080</v>
      </c>
      <c r="AL38" s="6">
        <v>1200</v>
      </c>
      <c r="AM38" s="6"/>
      <c r="AN38" s="6">
        <v>1200</v>
      </c>
      <c r="AO38" s="6">
        <v>1200</v>
      </c>
      <c r="AP38" s="6"/>
      <c r="AQ38" s="6">
        <v>1200</v>
      </c>
      <c r="AR38" s="6">
        <v>1350</v>
      </c>
      <c r="AS38" s="6"/>
      <c r="AT38" s="6">
        <v>1350</v>
      </c>
      <c r="AU38" s="6">
        <v>1350</v>
      </c>
      <c r="AV38" s="6"/>
      <c r="AW38" s="6">
        <v>1350</v>
      </c>
      <c r="AX38" s="6">
        <v>1350</v>
      </c>
      <c r="AY38" s="6">
        <v>1350</v>
      </c>
      <c r="AZ38" s="14">
        <f t="shared" si="2"/>
        <v>0</v>
      </c>
      <c r="BA38" s="14">
        <f t="shared" si="7"/>
        <v>-1</v>
      </c>
      <c r="BB38" s="14">
        <f t="shared" si="9"/>
        <v>-1.0007407407407407</v>
      </c>
    </row>
    <row r="39" spans="1:54" x14ac:dyDescent="0.2">
      <c r="A39" s="17" t="s">
        <v>20</v>
      </c>
      <c r="B39" s="12">
        <v>15755</v>
      </c>
      <c r="C39" s="11"/>
      <c r="D39" s="12">
        <f t="shared" si="8"/>
        <v>15755</v>
      </c>
      <c r="E39" s="12">
        <v>15480</v>
      </c>
      <c r="F39" s="12">
        <v>15480</v>
      </c>
      <c r="G39" s="12"/>
      <c r="H39" s="12">
        <v>15480</v>
      </c>
      <c r="I39" s="12">
        <v>15440</v>
      </c>
      <c r="J39" s="12"/>
      <c r="K39" s="12">
        <v>15440</v>
      </c>
      <c r="L39" s="12">
        <v>15440</v>
      </c>
      <c r="M39" s="12">
        <v>15440</v>
      </c>
      <c r="N39" s="12"/>
      <c r="O39" s="12">
        <v>15440</v>
      </c>
      <c r="P39" s="12">
        <v>15440</v>
      </c>
      <c r="Q39" s="12">
        <v>15440</v>
      </c>
      <c r="R39" s="12"/>
      <c r="S39" s="12">
        <v>15440</v>
      </c>
      <c r="T39" s="12">
        <v>15040</v>
      </c>
      <c r="U39" s="12"/>
      <c r="V39" s="12">
        <v>15040</v>
      </c>
      <c r="W39" s="12">
        <v>15370</v>
      </c>
      <c r="X39" s="12"/>
      <c r="Y39" s="12">
        <v>15370</v>
      </c>
      <c r="Z39" s="12">
        <v>15370</v>
      </c>
      <c r="AA39" s="12">
        <v>6983</v>
      </c>
      <c r="AB39" s="12">
        <v>22353</v>
      </c>
      <c r="AC39" s="12">
        <v>15370</v>
      </c>
      <c r="AD39" s="12"/>
      <c r="AE39" s="12">
        <v>15370</v>
      </c>
      <c r="AF39" s="12">
        <v>15295</v>
      </c>
      <c r="AG39" s="12">
        <v>1000</v>
      </c>
      <c r="AH39" s="12">
        <v>16295</v>
      </c>
      <c r="AI39" s="12">
        <v>16295</v>
      </c>
      <c r="AJ39" s="12"/>
      <c r="AK39" s="6">
        <v>16295</v>
      </c>
      <c r="AL39" s="6">
        <v>16295</v>
      </c>
      <c r="AM39" s="6"/>
      <c r="AN39" s="6">
        <v>16295</v>
      </c>
      <c r="AO39" s="6">
        <v>19145</v>
      </c>
      <c r="AP39" s="6"/>
      <c r="AQ39" s="6">
        <v>19145</v>
      </c>
      <c r="AR39" s="6">
        <v>19145</v>
      </c>
      <c r="AS39" s="6"/>
      <c r="AT39" s="6">
        <v>19145</v>
      </c>
      <c r="AU39" s="6">
        <v>19145</v>
      </c>
      <c r="AV39" s="6">
        <v>3000</v>
      </c>
      <c r="AW39" s="6">
        <v>22145</v>
      </c>
      <c r="AX39" s="6">
        <v>22650</v>
      </c>
      <c r="AY39" s="6">
        <v>22650</v>
      </c>
      <c r="AZ39" s="14">
        <f t="shared" si="2"/>
        <v>2.2804244750508015E-2</v>
      </c>
      <c r="BA39" s="14">
        <f t="shared" si="7"/>
        <v>-0.99999880886681902</v>
      </c>
      <c r="BB39" s="14">
        <f t="shared" si="9"/>
        <v>-1.0000451568665101</v>
      </c>
    </row>
    <row r="40" spans="1:54" x14ac:dyDescent="0.2">
      <c r="A40" s="17" t="s">
        <v>21</v>
      </c>
      <c r="B40" s="12">
        <v>2220</v>
      </c>
      <c r="C40" s="11"/>
      <c r="D40" s="12">
        <f t="shared" si="8"/>
        <v>2220</v>
      </c>
      <c r="E40" s="12">
        <v>2220</v>
      </c>
      <c r="F40" s="12">
        <v>2220</v>
      </c>
      <c r="G40" s="12"/>
      <c r="H40" s="12">
        <v>2220</v>
      </c>
      <c r="I40" s="12">
        <v>2220</v>
      </c>
      <c r="J40" s="12"/>
      <c r="K40" s="12">
        <v>2220</v>
      </c>
      <c r="L40" s="12">
        <v>2220</v>
      </c>
      <c r="M40" s="12">
        <v>2220</v>
      </c>
      <c r="N40" s="12"/>
      <c r="O40" s="12">
        <v>2220</v>
      </c>
      <c r="P40" s="12">
        <v>2220</v>
      </c>
      <c r="Q40" s="12">
        <v>2220</v>
      </c>
      <c r="R40" s="12"/>
      <c r="S40" s="12">
        <v>2220</v>
      </c>
      <c r="T40" s="12">
        <v>2220</v>
      </c>
      <c r="U40" s="12"/>
      <c r="V40" s="12">
        <v>2220</v>
      </c>
      <c r="W40" s="12">
        <v>2220</v>
      </c>
      <c r="X40" s="12"/>
      <c r="Y40" s="12">
        <v>2220</v>
      </c>
      <c r="Z40" s="12">
        <v>2220</v>
      </c>
      <c r="AA40" s="12"/>
      <c r="AB40" s="12">
        <v>2220</v>
      </c>
      <c r="AC40" s="12">
        <v>2220</v>
      </c>
      <c r="AD40" s="12"/>
      <c r="AE40" s="12">
        <v>2220</v>
      </c>
      <c r="AF40" s="12">
        <v>2220</v>
      </c>
      <c r="AG40" s="12">
        <v>640</v>
      </c>
      <c r="AH40" s="12">
        <v>2860</v>
      </c>
      <c r="AI40" s="12">
        <v>3000</v>
      </c>
      <c r="AJ40" s="12"/>
      <c r="AK40" s="6">
        <v>3000</v>
      </c>
      <c r="AL40" s="6">
        <v>3000</v>
      </c>
      <c r="AM40" s="6"/>
      <c r="AN40" s="6">
        <v>3000</v>
      </c>
      <c r="AO40" s="6">
        <v>3200</v>
      </c>
      <c r="AP40" s="6"/>
      <c r="AQ40" s="6">
        <v>3200</v>
      </c>
      <c r="AR40" s="6">
        <v>3200</v>
      </c>
      <c r="AS40" s="6"/>
      <c r="AT40" s="6">
        <v>3200</v>
      </c>
      <c r="AU40" s="6">
        <v>3200</v>
      </c>
      <c r="AV40" s="6"/>
      <c r="AW40" s="6">
        <v>3200</v>
      </c>
      <c r="AX40" s="6">
        <v>3200</v>
      </c>
      <c r="AY40" s="6">
        <v>3200</v>
      </c>
      <c r="AZ40" s="14">
        <f t="shared" si="2"/>
        <v>0</v>
      </c>
      <c r="BA40" s="14">
        <f t="shared" si="7"/>
        <v>-1</v>
      </c>
      <c r="BB40" s="14">
        <f t="shared" si="9"/>
        <v>-1.0003124999999999</v>
      </c>
    </row>
    <row r="41" spans="1:54" x14ac:dyDescent="0.2">
      <c r="A41" s="17" t="s">
        <v>22</v>
      </c>
      <c r="B41" s="12">
        <v>6500</v>
      </c>
      <c r="C41" s="11"/>
      <c r="D41" s="12">
        <f t="shared" si="8"/>
        <v>6500</v>
      </c>
      <c r="E41" s="12">
        <v>7100</v>
      </c>
      <c r="F41" s="12">
        <v>7100</v>
      </c>
      <c r="G41" s="12">
        <v>1544</v>
      </c>
      <c r="H41" s="12">
        <v>8644</v>
      </c>
      <c r="I41" s="12">
        <v>9244</v>
      </c>
      <c r="J41" s="12"/>
      <c r="K41" s="12">
        <v>9244</v>
      </c>
      <c r="L41" s="12">
        <v>9800</v>
      </c>
      <c r="M41" s="12">
        <v>9800</v>
      </c>
      <c r="N41" s="12"/>
      <c r="O41" s="12">
        <v>9800</v>
      </c>
      <c r="P41" s="12">
        <v>9800</v>
      </c>
      <c r="Q41" s="12">
        <v>9800</v>
      </c>
      <c r="R41" s="12"/>
      <c r="S41" s="12">
        <v>9800</v>
      </c>
      <c r="T41" s="12">
        <v>8000</v>
      </c>
      <c r="U41" s="12"/>
      <c r="V41" s="12">
        <v>8000</v>
      </c>
      <c r="W41" s="12">
        <v>8000</v>
      </c>
      <c r="X41" s="12"/>
      <c r="Y41" s="12">
        <v>8000</v>
      </c>
      <c r="Z41" s="12">
        <v>8000</v>
      </c>
      <c r="AA41" s="12"/>
      <c r="AB41" s="12">
        <v>8000</v>
      </c>
      <c r="AC41" s="12">
        <v>8000</v>
      </c>
      <c r="AD41" s="12"/>
      <c r="AE41" s="12">
        <v>8000</v>
      </c>
      <c r="AF41" s="12">
        <v>8000</v>
      </c>
      <c r="AG41" s="12"/>
      <c r="AH41" s="12">
        <v>8000</v>
      </c>
      <c r="AI41" s="12">
        <v>8000</v>
      </c>
      <c r="AJ41" s="12"/>
      <c r="AK41" s="6">
        <v>6000</v>
      </c>
      <c r="AL41" s="6">
        <v>6000</v>
      </c>
      <c r="AM41" s="6">
        <v>4100</v>
      </c>
      <c r="AN41" s="6">
        <v>10100</v>
      </c>
      <c r="AO41" s="6">
        <v>10500</v>
      </c>
      <c r="AP41" s="6"/>
      <c r="AQ41" s="6">
        <v>10500</v>
      </c>
      <c r="AR41" s="6">
        <v>10500</v>
      </c>
      <c r="AS41" s="6"/>
      <c r="AT41" s="6">
        <v>10500</v>
      </c>
      <c r="AU41" s="6">
        <v>10500</v>
      </c>
      <c r="AV41" s="6"/>
      <c r="AW41" s="6">
        <v>10500</v>
      </c>
      <c r="AX41" s="6">
        <v>10500</v>
      </c>
      <c r="AY41" s="6">
        <v>10500</v>
      </c>
      <c r="AZ41" s="14">
        <f t="shared" si="2"/>
        <v>0</v>
      </c>
      <c r="BA41" s="14">
        <f t="shared" si="7"/>
        <v>-1</v>
      </c>
      <c r="BB41" s="14">
        <f t="shared" si="9"/>
        <v>-1.0000952380952381</v>
      </c>
    </row>
    <row r="42" spans="1:54" x14ac:dyDescent="0.2">
      <c r="A42" s="17" t="s">
        <v>23</v>
      </c>
      <c r="B42" s="12">
        <v>2955</v>
      </c>
      <c r="C42" s="11"/>
      <c r="D42" s="12">
        <f t="shared" si="8"/>
        <v>2955</v>
      </c>
      <c r="E42" s="12">
        <v>2463</v>
      </c>
      <c r="F42" s="12">
        <v>2463</v>
      </c>
      <c r="G42" s="12"/>
      <c r="H42" s="12">
        <v>2463</v>
      </c>
      <c r="I42" s="12">
        <v>2463</v>
      </c>
      <c r="J42" s="12"/>
      <c r="K42" s="12">
        <v>2463</v>
      </c>
      <c r="L42" s="12">
        <v>2463</v>
      </c>
      <c r="M42" s="12">
        <v>2463</v>
      </c>
      <c r="N42" s="12"/>
      <c r="O42" s="12">
        <v>2463</v>
      </c>
      <c r="P42" s="12">
        <v>2463</v>
      </c>
      <c r="Q42" s="12">
        <v>2463</v>
      </c>
      <c r="R42" s="12"/>
      <c r="S42" s="12">
        <v>2463</v>
      </c>
      <c r="T42" s="12">
        <v>2463</v>
      </c>
      <c r="U42" s="12"/>
      <c r="V42" s="12">
        <v>2463</v>
      </c>
      <c r="W42" s="12">
        <v>2463</v>
      </c>
      <c r="X42" s="12"/>
      <c r="Y42" s="12">
        <v>2463</v>
      </c>
      <c r="Z42" s="12">
        <v>2463</v>
      </c>
      <c r="AA42" s="12"/>
      <c r="AB42" s="12">
        <v>2463</v>
      </c>
      <c r="AC42" s="12">
        <v>2463</v>
      </c>
      <c r="AD42" s="12"/>
      <c r="AE42" s="12">
        <v>2463</v>
      </c>
      <c r="AF42" s="12">
        <v>2463</v>
      </c>
      <c r="AG42" s="12"/>
      <c r="AH42" s="12">
        <v>2463</v>
      </c>
      <c r="AI42" s="12">
        <v>2463</v>
      </c>
      <c r="AJ42" s="12"/>
      <c r="AK42" s="6">
        <v>2463</v>
      </c>
      <c r="AL42" s="6">
        <v>2586</v>
      </c>
      <c r="AM42" s="6">
        <v>29</v>
      </c>
      <c r="AN42" s="6">
        <v>2615</v>
      </c>
      <c r="AO42" s="6">
        <v>2615</v>
      </c>
      <c r="AP42" s="6"/>
      <c r="AQ42" s="6">
        <v>2615</v>
      </c>
      <c r="AR42" s="6">
        <v>2660</v>
      </c>
      <c r="AS42" s="6">
        <v>213</v>
      </c>
      <c r="AT42" s="6">
        <v>2873</v>
      </c>
      <c r="AU42" s="6">
        <v>2873</v>
      </c>
      <c r="AV42" s="6">
        <v>143</v>
      </c>
      <c r="AW42" s="6">
        <v>3016</v>
      </c>
      <c r="AX42" s="6">
        <v>3167</v>
      </c>
      <c r="AY42" s="6">
        <v>3167</v>
      </c>
      <c r="AZ42" s="14">
        <f t="shared" si="2"/>
        <v>5.0066312997347477E-2</v>
      </c>
      <c r="BA42" s="14">
        <f t="shared" si="7"/>
        <v>-0.99998257350748443</v>
      </c>
      <c r="BB42" s="14">
        <f t="shared" si="9"/>
        <v>-1.0003315592087227</v>
      </c>
    </row>
    <row r="43" spans="1:54" ht="13.5" customHeight="1" x14ac:dyDescent="0.2">
      <c r="A43" s="17" t="s">
        <v>24</v>
      </c>
      <c r="B43" s="12">
        <v>38979</v>
      </c>
      <c r="C43" s="9"/>
      <c r="D43" s="12">
        <f t="shared" si="8"/>
        <v>38979</v>
      </c>
      <c r="E43" s="12">
        <v>38979</v>
      </c>
      <c r="F43" s="12">
        <v>38979</v>
      </c>
      <c r="G43" s="12"/>
      <c r="H43" s="12">
        <v>38979</v>
      </c>
      <c r="I43" s="12">
        <v>38979</v>
      </c>
      <c r="J43" s="12"/>
      <c r="K43" s="12">
        <v>38979</v>
      </c>
      <c r="L43" s="12">
        <v>38979</v>
      </c>
      <c r="M43" s="12">
        <v>38979</v>
      </c>
      <c r="N43" s="12"/>
      <c r="O43" s="12">
        <v>38979</v>
      </c>
      <c r="P43" s="12">
        <v>38979</v>
      </c>
      <c r="Q43" s="12">
        <v>38979</v>
      </c>
      <c r="R43" s="12"/>
      <c r="S43" s="12">
        <v>38979</v>
      </c>
      <c r="T43" s="12">
        <v>38979</v>
      </c>
      <c r="U43" s="12"/>
      <c r="V43" s="12">
        <v>38979</v>
      </c>
      <c r="W43" s="12">
        <v>38979</v>
      </c>
      <c r="X43" s="12"/>
      <c r="Y43" s="12">
        <v>38979</v>
      </c>
      <c r="Z43" s="12">
        <v>38979</v>
      </c>
      <c r="AA43" s="12">
        <v>-6535</v>
      </c>
      <c r="AB43" s="12">
        <v>32444</v>
      </c>
      <c r="AC43" s="12">
        <v>35000</v>
      </c>
      <c r="AD43" s="12"/>
      <c r="AE43" s="12">
        <v>35000</v>
      </c>
      <c r="AF43" s="12">
        <v>36750</v>
      </c>
      <c r="AG43" s="12"/>
      <c r="AH43" s="12">
        <v>36750</v>
      </c>
      <c r="AI43" s="12">
        <v>39200</v>
      </c>
      <c r="AJ43" s="12">
        <v>1587</v>
      </c>
      <c r="AK43" s="6">
        <v>40787</v>
      </c>
      <c r="AL43" s="6">
        <v>41807</v>
      </c>
      <c r="AM43" s="6"/>
      <c r="AN43" s="6">
        <v>41807</v>
      </c>
      <c r="AO43" s="6">
        <v>47221</v>
      </c>
      <c r="AP43" s="6">
        <v>1575</v>
      </c>
      <c r="AQ43" s="6">
        <v>48796</v>
      </c>
      <c r="AR43" s="6">
        <v>51000</v>
      </c>
      <c r="AS43" s="6"/>
      <c r="AT43" s="6">
        <v>51000</v>
      </c>
      <c r="AU43" s="6">
        <v>53550</v>
      </c>
      <c r="AV43" s="6">
        <v>3055</v>
      </c>
      <c r="AW43" s="6">
        <v>56605</v>
      </c>
      <c r="AX43" s="6">
        <v>59435</v>
      </c>
      <c r="AY43" s="6">
        <v>59435</v>
      </c>
      <c r="AZ43" s="14">
        <f t="shared" si="2"/>
        <v>4.9995583429025707E-2</v>
      </c>
      <c r="BA43" s="14">
        <f t="shared" si="7"/>
        <v>-0.9999990663756595</v>
      </c>
      <c r="BB43" s="14">
        <f t="shared" si="9"/>
        <v>-1.0000176662674036</v>
      </c>
    </row>
    <row r="44" spans="1:54" ht="14.25" customHeight="1" x14ac:dyDescent="0.2">
      <c r="A44" s="17" t="s">
        <v>100</v>
      </c>
      <c r="B44" s="12">
        <v>1154</v>
      </c>
      <c r="C44" s="11"/>
      <c r="D44" s="12">
        <f t="shared" si="8"/>
        <v>1154</v>
      </c>
      <c r="E44" s="12">
        <v>1000</v>
      </c>
      <c r="F44" s="12">
        <v>1000</v>
      </c>
      <c r="G44" s="12"/>
      <c r="H44" s="12">
        <v>1000</v>
      </c>
      <c r="I44" s="12">
        <v>1000</v>
      </c>
      <c r="J44" s="12"/>
      <c r="K44" s="12">
        <v>1000</v>
      </c>
      <c r="L44" s="12">
        <v>1000</v>
      </c>
      <c r="M44" s="12">
        <v>1000</v>
      </c>
      <c r="N44" s="12"/>
      <c r="O44" s="12">
        <v>1000</v>
      </c>
      <c r="P44" s="12">
        <v>1000</v>
      </c>
      <c r="Q44" s="12">
        <v>1000</v>
      </c>
      <c r="R44" s="12"/>
      <c r="S44" s="12">
        <v>1000</v>
      </c>
      <c r="T44" s="12">
        <v>1000</v>
      </c>
      <c r="U44" s="12"/>
      <c r="V44" s="12">
        <v>1000</v>
      </c>
      <c r="W44" s="12">
        <v>1000</v>
      </c>
      <c r="X44" s="12"/>
      <c r="Y44" s="12">
        <v>1000</v>
      </c>
      <c r="Z44" s="12">
        <v>1000</v>
      </c>
      <c r="AA44" s="12"/>
      <c r="AB44" s="12">
        <v>1000</v>
      </c>
      <c r="AC44" s="12">
        <v>1000</v>
      </c>
      <c r="AD44" s="12"/>
      <c r="AE44" s="12">
        <v>1000</v>
      </c>
      <c r="AF44" s="12">
        <v>1000</v>
      </c>
      <c r="AG44" s="12"/>
      <c r="AH44" s="12">
        <v>1000</v>
      </c>
      <c r="AI44" s="12">
        <v>1000</v>
      </c>
      <c r="AJ44" s="12"/>
      <c r="AK44" s="6">
        <v>1000</v>
      </c>
      <c r="AL44" s="6">
        <v>1000</v>
      </c>
      <c r="AM44" s="6"/>
      <c r="AN44" s="6">
        <v>1000</v>
      </c>
      <c r="AO44" s="6">
        <v>1000</v>
      </c>
      <c r="AP44" s="6"/>
      <c r="AQ44" s="6">
        <v>1000</v>
      </c>
      <c r="AR44" s="6">
        <v>1000</v>
      </c>
      <c r="AS44" s="6"/>
      <c r="AT44" s="6">
        <v>1000</v>
      </c>
      <c r="AU44" s="6">
        <v>1000</v>
      </c>
      <c r="AV44" s="6"/>
      <c r="AW44" s="6">
        <v>1000</v>
      </c>
      <c r="AX44" s="6">
        <v>1000</v>
      </c>
      <c r="AY44" s="6">
        <v>1000</v>
      </c>
      <c r="AZ44" s="14">
        <f t="shared" si="2"/>
        <v>0</v>
      </c>
      <c r="BA44" s="14">
        <f t="shared" si="7"/>
        <v>-1</v>
      </c>
      <c r="BB44" s="14">
        <f t="shared" si="9"/>
        <v>-1.0009999999999999</v>
      </c>
    </row>
    <row r="45" spans="1:54" x14ac:dyDescent="0.2">
      <c r="A45" s="17" t="s">
        <v>25</v>
      </c>
      <c r="B45" s="12">
        <v>4000</v>
      </c>
      <c r="C45" s="9"/>
      <c r="D45" s="12">
        <f t="shared" si="8"/>
        <v>4000</v>
      </c>
      <c r="E45" s="12">
        <v>4500</v>
      </c>
      <c r="F45" s="12">
        <v>4500</v>
      </c>
      <c r="G45" s="12"/>
      <c r="H45" s="12">
        <v>4500</v>
      </c>
      <c r="I45" s="12">
        <v>4000</v>
      </c>
      <c r="J45" s="12"/>
      <c r="K45" s="12">
        <v>4000</v>
      </c>
      <c r="L45" s="12">
        <v>4500</v>
      </c>
      <c r="M45" s="12">
        <v>4500</v>
      </c>
      <c r="N45" s="12"/>
      <c r="O45" s="12">
        <v>4500</v>
      </c>
      <c r="P45" s="12">
        <v>3500</v>
      </c>
      <c r="Q45" s="12">
        <v>3500</v>
      </c>
      <c r="R45" s="12"/>
      <c r="S45" s="12">
        <v>3500</v>
      </c>
      <c r="T45" s="12">
        <v>2500</v>
      </c>
      <c r="U45" s="12"/>
      <c r="V45" s="12">
        <v>2500</v>
      </c>
      <c r="W45" s="12">
        <v>2500</v>
      </c>
      <c r="X45" s="12"/>
      <c r="Y45" s="12">
        <v>2500</v>
      </c>
      <c r="Z45" s="12">
        <v>2500</v>
      </c>
      <c r="AA45" s="12"/>
      <c r="AB45" s="12">
        <v>2500</v>
      </c>
      <c r="AC45" s="12">
        <v>3000</v>
      </c>
      <c r="AD45" s="12"/>
      <c r="AE45" s="12">
        <v>3000</v>
      </c>
      <c r="AF45" s="12">
        <v>3000</v>
      </c>
      <c r="AG45" s="12"/>
      <c r="AH45" s="12">
        <v>3000</v>
      </c>
      <c r="AI45" s="12">
        <v>3000</v>
      </c>
      <c r="AJ45" s="12"/>
      <c r="AK45" s="6">
        <v>3000</v>
      </c>
      <c r="AL45" s="6">
        <v>3000</v>
      </c>
      <c r="AM45" s="6"/>
      <c r="AN45" s="6">
        <v>3000</v>
      </c>
      <c r="AO45" s="6">
        <v>4000</v>
      </c>
      <c r="AP45" s="6"/>
      <c r="AQ45" s="6">
        <v>4000</v>
      </c>
      <c r="AR45" s="6">
        <v>4000</v>
      </c>
      <c r="AS45" s="6"/>
      <c r="AT45" s="6">
        <v>4000</v>
      </c>
      <c r="AU45" s="6">
        <v>3000</v>
      </c>
      <c r="AV45" s="6"/>
      <c r="AW45" s="6">
        <v>3000</v>
      </c>
      <c r="AX45" s="6">
        <v>3000</v>
      </c>
      <c r="AY45" s="6">
        <v>3000</v>
      </c>
      <c r="AZ45" s="14">
        <f t="shared" si="2"/>
        <v>0</v>
      </c>
      <c r="BA45" s="14">
        <f t="shared" si="7"/>
        <v>-1</v>
      </c>
      <c r="BB45" s="14">
        <f t="shared" si="9"/>
        <v>-1.0003333333333333</v>
      </c>
    </row>
    <row r="46" spans="1:54" x14ac:dyDescent="0.2">
      <c r="A46" s="17" t="s">
        <v>27</v>
      </c>
      <c r="B46" s="12">
        <v>2500</v>
      </c>
      <c r="C46" s="18"/>
      <c r="D46" s="12">
        <f t="shared" si="8"/>
        <v>2500</v>
      </c>
      <c r="E46" s="12">
        <v>2500</v>
      </c>
      <c r="F46" s="12">
        <v>2500</v>
      </c>
      <c r="G46" s="12"/>
      <c r="H46" s="12">
        <v>2500</v>
      </c>
      <c r="I46" s="12">
        <v>2500</v>
      </c>
      <c r="J46" s="12"/>
      <c r="K46" s="12">
        <v>2500</v>
      </c>
      <c r="L46" s="12">
        <v>2500</v>
      </c>
      <c r="M46" s="12">
        <v>2500</v>
      </c>
      <c r="N46" s="12"/>
      <c r="O46" s="12">
        <v>2500</v>
      </c>
      <c r="P46" s="12">
        <v>1250</v>
      </c>
      <c r="Q46" s="12">
        <v>1250</v>
      </c>
      <c r="R46" s="12"/>
      <c r="S46" s="12">
        <v>1250</v>
      </c>
      <c r="T46" s="12">
        <v>1250</v>
      </c>
      <c r="U46" s="12"/>
      <c r="V46" s="12">
        <v>1250</v>
      </c>
      <c r="W46" s="12">
        <v>1250</v>
      </c>
      <c r="X46" s="12"/>
      <c r="Y46" s="12">
        <v>1250</v>
      </c>
      <c r="Z46" s="12">
        <v>1250</v>
      </c>
      <c r="AA46" s="12"/>
      <c r="AB46" s="12">
        <v>1250</v>
      </c>
      <c r="AC46" s="12">
        <v>1250</v>
      </c>
      <c r="AD46" s="12"/>
      <c r="AE46" s="12">
        <v>1250</v>
      </c>
      <c r="AF46" s="12">
        <v>3000</v>
      </c>
      <c r="AG46" s="12"/>
      <c r="AH46" s="12">
        <v>3000</v>
      </c>
      <c r="AI46" s="12">
        <v>2000</v>
      </c>
      <c r="AJ46" s="12">
        <v>3000</v>
      </c>
      <c r="AK46" s="6">
        <v>5000</v>
      </c>
      <c r="AL46" s="6">
        <v>5000</v>
      </c>
      <c r="AM46" s="6"/>
      <c r="AN46" s="6">
        <v>5000</v>
      </c>
      <c r="AO46" s="6">
        <v>8600</v>
      </c>
      <c r="AP46" s="6"/>
      <c r="AQ46" s="6">
        <v>8600</v>
      </c>
      <c r="AR46" s="6">
        <v>8600</v>
      </c>
      <c r="AS46" s="6"/>
      <c r="AT46" s="6">
        <v>8600</v>
      </c>
      <c r="AU46" s="6">
        <v>8600</v>
      </c>
      <c r="AV46" s="6"/>
      <c r="AW46" s="6">
        <v>8600</v>
      </c>
      <c r="AX46" s="6">
        <v>8600</v>
      </c>
      <c r="AY46" s="6">
        <v>8600</v>
      </c>
      <c r="AZ46" s="14">
        <f t="shared" si="2"/>
        <v>0</v>
      </c>
      <c r="BA46" s="14">
        <f t="shared" si="7"/>
        <v>-1</v>
      </c>
      <c r="BB46" s="14">
        <f t="shared" si="9"/>
        <v>-1.0001162790697675</v>
      </c>
    </row>
    <row r="47" spans="1:54" x14ac:dyDescent="0.2">
      <c r="A47" s="17" t="s">
        <v>28</v>
      </c>
      <c r="B47" s="12">
        <v>15312</v>
      </c>
      <c r="C47" s="18"/>
      <c r="D47" s="12">
        <f t="shared" si="8"/>
        <v>15312</v>
      </c>
      <c r="E47" s="12">
        <v>14092</v>
      </c>
      <c r="F47" s="12">
        <v>14092</v>
      </c>
      <c r="G47" s="12"/>
      <c r="H47" s="12">
        <v>14092</v>
      </c>
      <c r="I47" s="12">
        <v>14914</v>
      </c>
      <c r="J47" s="12"/>
      <c r="K47" s="12">
        <v>14914</v>
      </c>
      <c r="L47" s="12">
        <v>15253</v>
      </c>
      <c r="M47" s="12">
        <v>15253</v>
      </c>
      <c r="N47" s="12"/>
      <c r="O47" s="12">
        <v>15253</v>
      </c>
      <c r="P47" s="12">
        <v>16828</v>
      </c>
      <c r="Q47" s="12">
        <v>16828</v>
      </c>
      <c r="R47" s="12"/>
      <c r="S47" s="12">
        <v>16828</v>
      </c>
      <c r="T47" s="12">
        <v>17795</v>
      </c>
      <c r="U47" s="12"/>
      <c r="V47" s="12">
        <v>17795</v>
      </c>
      <c r="W47" s="12">
        <v>15075</v>
      </c>
      <c r="X47" s="12"/>
      <c r="Y47" s="12">
        <v>15075</v>
      </c>
      <c r="Z47" s="12">
        <v>15410</v>
      </c>
      <c r="AA47" s="12"/>
      <c r="AB47" s="12">
        <v>15410</v>
      </c>
      <c r="AC47" s="12">
        <v>15760</v>
      </c>
      <c r="AD47" s="12"/>
      <c r="AE47" s="12">
        <v>15760</v>
      </c>
      <c r="AF47" s="12">
        <v>15355</v>
      </c>
      <c r="AG47" s="12"/>
      <c r="AH47" s="12">
        <v>15355</v>
      </c>
      <c r="AI47" s="12">
        <v>15519</v>
      </c>
      <c r="AJ47" s="12"/>
      <c r="AK47" s="6">
        <v>15519</v>
      </c>
      <c r="AL47" s="6">
        <v>14660</v>
      </c>
      <c r="AM47" s="6"/>
      <c r="AN47" s="6">
        <v>14660</v>
      </c>
      <c r="AO47" s="6">
        <v>16054</v>
      </c>
      <c r="AP47" s="6"/>
      <c r="AQ47" s="6">
        <v>16054</v>
      </c>
      <c r="AR47" s="6">
        <v>15153</v>
      </c>
      <c r="AS47" s="6"/>
      <c r="AT47" s="6">
        <v>15153</v>
      </c>
      <c r="AU47" s="6">
        <v>15067</v>
      </c>
      <c r="AV47" s="6"/>
      <c r="AW47" s="6">
        <v>15067</v>
      </c>
      <c r="AX47" s="6">
        <v>15067</v>
      </c>
      <c r="AY47" s="6">
        <v>15067</v>
      </c>
      <c r="AZ47" s="14">
        <f t="shared" si="2"/>
        <v>0</v>
      </c>
      <c r="BA47" s="14">
        <f t="shared" si="7"/>
        <v>-1</v>
      </c>
      <c r="BB47" s="14">
        <f t="shared" si="9"/>
        <v>-1.0000663702130483</v>
      </c>
    </row>
    <row r="48" spans="1:54" x14ac:dyDescent="0.2">
      <c r="A48" s="17" t="s">
        <v>29</v>
      </c>
      <c r="B48" s="12">
        <v>2220</v>
      </c>
      <c r="C48" s="11"/>
      <c r="D48" s="12">
        <f t="shared" si="8"/>
        <v>2220</v>
      </c>
      <c r="E48" s="12">
        <v>2200</v>
      </c>
      <c r="F48" s="12">
        <v>2200</v>
      </c>
      <c r="G48" s="12"/>
      <c r="H48" s="12">
        <v>2200</v>
      </c>
      <c r="I48" s="12">
        <v>2200</v>
      </c>
      <c r="J48" s="12"/>
      <c r="K48" s="12">
        <v>2200</v>
      </c>
      <c r="L48" s="12">
        <v>2200</v>
      </c>
      <c r="M48" s="12">
        <v>2200</v>
      </c>
      <c r="N48" s="12"/>
      <c r="O48" s="12">
        <v>2200</v>
      </c>
      <c r="P48" s="12">
        <v>2310</v>
      </c>
      <c r="Q48" s="12">
        <v>2310</v>
      </c>
      <c r="R48" s="12"/>
      <c r="S48" s="12">
        <v>2310</v>
      </c>
      <c r="T48" s="12">
        <v>2310</v>
      </c>
      <c r="U48" s="12"/>
      <c r="V48" s="12">
        <v>2310</v>
      </c>
      <c r="W48" s="12">
        <v>2310</v>
      </c>
      <c r="X48" s="12"/>
      <c r="Y48" s="12">
        <v>2310</v>
      </c>
      <c r="Z48" s="12">
        <v>2310</v>
      </c>
      <c r="AA48" s="12"/>
      <c r="AB48" s="12">
        <v>2310</v>
      </c>
      <c r="AC48" s="12">
        <v>2310</v>
      </c>
      <c r="AD48" s="12"/>
      <c r="AE48" s="12">
        <v>2310</v>
      </c>
      <c r="AF48" s="12">
        <v>2348</v>
      </c>
      <c r="AG48" s="12"/>
      <c r="AH48" s="12">
        <v>2348</v>
      </c>
      <c r="AI48" s="12">
        <v>2464</v>
      </c>
      <c r="AJ48" s="12"/>
      <c r="AK48" s="6">
        <v>2464</v>
      </c>
      <c r="AL48" s="6">
        <v>2426</v>
      </c>
      <c r="AM48" s="6"/>
      <c r="AN48" s="6">
        <v>2426</v>
      </c>
      <c r="AO48" s="6">
        <v>2850</v>
      </c>
      <c r="AP48" s="6"/>
      <c r="AQ48" s="6">
        <v>2850</v>
      </c>
      <c r="AR48" s="6">
        <v>2850</v>
      </c>
      <c r="AS48" s="6"/>
      <c r="AT48" s="6">
        <v>2850</v>
      </c>
      <c r="AU48" s="6">
        <v>2990</v>
      </c>
      <c r="AV48" s="6"/>
      <c r="AW48" s="6">
        <v>2990</v>
      </c>
      <c r="AX48" s="6">
        <v>2990</v>
      </c>
      <c r="AY48" s="6">
        <v>2990</v>
      </c>
      <c r="AZ48" s="14">
        <f t="shared" si="2"/>
        <v>0</v>
      </c>
      <c r="BA48" s="14">
        <f t="shared" si="7"/>
        <v>-1</v>
      </c>
      <c r="BB48" s="14">
        <f t="shared" si="9"/>
        <v>-1.0003344481605352</v>
      </c>
    </row>
    <row r="49" spans="1:54" ht="12.75" customHeight="1" x14ac:dyDescent="0.2">
      <c r="A49" s="17" t="s">
        <v>30</v>
      </c>
      <c r="B49" s="12"/>
      <c r="C49" s="11"/>
      <c r="D49" s="12"/>
      <c r="E49" s="12"/>
      <c r="F49" s="12"/>
      <c r="G49" s="12"/>
      <c r="H49" s="12"/>
      <c r="I49" s="12"/>
      <c r="J49" s="12"/>
      <c r="K49" s="12"/>
      <c r="L49" s="12"/>
      <c r="M49" s="12">
        <v>0</v>
      </c>
      <c r="N49" s="12"/>
      <c r="O49" s="12">
        <v>0</v>
      </c>
      <c r="P49" s="12">
        <v>500</v>
      </c>
      <c r="Q49" s="12">
        <v>500</v>
      </c>
      <c r="R49" s="12"/>
      <c r="S49" s="12">
        <v>500</v>
      </c>
      <c r="T49" s="12">
        <v>1438</v>
      </c>
      <c r="U49" s="12"/>
      <c r="V49" s="12">
        <v>1438</v>
      </c>
      <c r="W49" s="12">
        <v>3000</v>
      </c>
      <c r="X49" s="12"/>
      <c r="Y49" s="12">
        <v>3000</v>
      </c>
      <c r="Z49" s="12">
        <v>4733</v>
      </c>
      <c r="AA49" s="12"/>
      <c r="AB49" s="12">
        <v>4733</v>
      </c>
      <c r="AC49" s="12">
        <v>6800</v>
      </c>
      <c r="AD49" s="12"/>
      <c r="AE49" s="12">
        <v>6800</v>
      </c>
      <c r="AF49" s="12">
        <v>11315</v>
      </c>
      <c r="AG49" s="12"/>
      <c r="AH49" s="12">
        <v>11315</v>
      </c>
      <c r="AI49" s="12">
        <v>11541</v>
      </c>
      <c r="AJ49" s="12"/>
      <c r="AK49" s="6">
        <v>11541</v>
      </c>
      <c r="AL49" s="6">
        <v>13850</v>
      </c>
      <c r="AM49" s="6"/>
      <c r="AN49" s="6">
        <v>13850</v>
      </c>
      <c r="AO49" s="6">
        <v>12763</v>
      </c>
      <c r="AP49" s="6"/>
      <c r="AQ49" s="6">
        <v>12763</v>
      </c>
      <c r="AR49" s="6">
        <v>12763</v>
      </c>
      <c r="AS49" s="6"/>
      <c r="AT49" s="6">
        <v>12763</v>
      </c>
      <c r="AU49" s="6">
        <v>13100</v>
      </c>
      <c r="AV49" s="6"/>
      <c r="AW49" s="6">
        <v>13100</v>
      </c>
      <c r="AX49" s="6">
        <v>13100</v>
      </c>
      <c r="AY49" s="6">
        <v>13100</v>
      </c>
      <c r="AZ49" s="14">
        <f t="shared" si="2"/>
        <v>0</v>
      </c>
      <c r="BA49" s="14">
        <f t="shared" si="7"/>
        <v>-1</v>
      </c>
      <c r="BB49" s="14">
        <f t="shared" si="9"/>
        <v>-1.0000763358778626</v>
      </c>
    </row>
    <row r="50" spans="1:54" ht="12" customHeight="1" x14ac:dyDescent="0.2">
      <c r="A50" s="17" t="s">
        <v>31</v>
      </c>
      <c r="B50" s="12">
        <v>69079</v>
      </c>
      <c r="C50" s="11"/>
      <c r="D50" s="12">
        <f t="shared" ref="D50:D55" si="10">+SUM(B50)-(C50)</f>
        <v>69079</v>
      </c>
      <c r="E50" s="12">
        <v>69604</v>
      </c>
      <c r="F50" s="12">
        <v>69604</v>
      </c>
      <c r="G50" s="12"/>
      <c r="H50" s="12">
        <v>69604</v>
      </c>
      <c r="I50" s="12">
        <v>69781</v>
      </c>
      <c r="J50" s="12"/>
      <c r="K50" s="12">
        <v>69781</v>
      </c>
      <c r="L50" s="12">
        <v>74137</v>
      </c>
      <c r="M50" s="12">
        <v>74137</v>
      </c>
      <c r="N50" s="12"/>
      <c r="O50" s="12">
        <v>74137</v>
      </c>
      <c r="P50" s="12">
        <v>74867</v>
      </c>
      <c r="Q50" s="12">
        <v>74867</v>
      </c>
      <c r="R50" s="12"/>
      <c r="S50" s="12">
        <v>74867</v>
      </c>
      <c r="T50" s="12">
        <v>81108</v>
      </c>
      <c r="U50" s="12"/>
      <c r="V50" s="12">
        <v>81108</v>
      </c>
      <c r="W50" s="12">
        <v>85292</v>
      </c>
      <c r="X50" s="12"/>
      <c r="Y50" s="12">
        <v>85292</v>
      </c>
      <c r="Z50" s="12">
        <v>88804</v>
      </c>
      <c r="AA50" s="12"/>
      <c r="AB50" s="12">
        <v>88804</v>
      </c>
      <c r="AC50" s="12">
        <v>92195</v>
      </c>
      <c r="AD50" s="12"/>
      <c r="AE50" s="12">
        <v>92195</v>
      </c>
      <c r="AF50" s="12">
        <v>107409</v>
      </c>
      <c r="AG50" s="12"/>
      <c r="AH50" s="12">
        <v>107409</v>
      </c>
      <c r="AI50" s="12">
        <v>113896</v>
      </c>
      <c r="AJ50" s="12"/>
      <c r="AK50" s="6">
        <v>113896</v>
      </c>
      <c r="AL50" s="6">
        <v>120432</v>
      </c>
      <c r="AM50" s="6"/>
      <c r="AN50" s="6">
        <v>120432</v>
      </c>
      <c r="AO50" s="6">
        <v>131377</v>
      </c>
      <c r="AP50" s="6"/>
      <c r="AQ50" s="6">
        <v>131377</v>
      </c>
      <c r="AR50" s="6">
        <v>144924</v>
      </c>
      <c r="AS50" s="6"/>
      <c r="AT50" s="6">
        <v>144924</v>
      </c>
      <c r="AU50" s="6">
        <v>180927</v>
      </c>
      <c r="AV50" s="6"/>
      <c r="AW50" s="6">
        <v>180927</v>
      </c>
      <c r="AX50" s="6">
        <v>200148</v>
      </c>
      <c r="AY50" s="6">
        <v>200148</v>
      </c>
      <c r="AZ50" s="14">
        <f t="shared" si="2"/>
        <v>0.10623621681672719</v>
      </c>
      <c r="BA50" s="14">
        <f t="shared" si="7"/>
        <v>-0.99999941282275828</v>
      </c>
      <c r="BB50" s="14">
        <f t="shared" si="9"/>
        <v>-1.0000055270877914</v>
      </c>
    </row>
    <row r="51" spans="1:54" x14ac:dyDescent="0.2">
      <c r="A51" s="17" t="s">
        <v>32</v>
      </c>
      <c r="B51" s="12">
        <v>23985</v>
      </c>
      <c r="C51" s="20"/>
      <c r="D51" s="12">
        <f t="shared" si="10"/>
        <v>23985</v>
      </c>
      <c r="E51" s="12">
        <v>23985</v>
      </c>
      <c r="F51" s="12">
        <v>23985</v>
      </c>
      <c r="G51" s="12"/>
      <c r="H51" s="12">
        <v>23985</v>
      </c>
      <c r="I51" s="12">
        <v>23985</v>
      </c>
      <c r="J51" s="12"/>
      <c r="K51" s="12">
        <v>23985</v>
      </c>
      <c r="L51" s="12">
        <v>23985</v>
      </c>
      <c r="M51" s="12">
        <v>23985</v>
      </c>
      <c r="N51" s="12"/>
      <c r="O51" s="12">
        <v>23985</v>
      </c>
      <c r="P51" s="12">
        <v>23985</v>
      </c>
      <c r="Q51" s="12">
        <v>23985</v>
      </c>
      <c r="R51" s="12"/>
      <c r="S51" s="12">
        <v>23985</v>
      </c>
      <c r="T51" s="12">
        <v>23985</v>
      </c>
      <c r="U51" s="12"/>
      <c r="V51" s="12">
        <v>23985</v>
      </c>
      <c r="W51" s="12">
        <v>23985</v>
      </c>
      <c r="X51" s="12"/>
      <c r="Y51" s="12">
        <v>23985</v>
      </c>
      <c r="Z51" s="12">
        <v>23985</v>
      </c>
      <c r="AA51" s="12">
        <v>6535</v>
      </c>
      <c r="AB51" s="12">
        <v>30520</v>
      </c>
      <c r="AC51" s="12">
        <v>30520</v>
      </c>
      <c r="AD51" s="12"/>
      <c r="AE51" s="12">
        <v>30520</v>
      </c>
      <c r="AF51" s="12">
        <v>32046</v>
      </c>
      <c r="AG51" s="12"/>
      <c r="AH51" s="12">
        <v>32046</v>
      </c>
      <c r="AI51" s="12">
        <v>32046</v>
      </c>
      <c r="AJ51" s="12"/>
      <c r="AK51" s="6">
        <v>32046</v>
      </c>
      <c r="AL51" s="6">
        <v>32847</v>
      </c>
      <c r="AM51" s="6"/>
      <c r="AN51" s="6">
        <v>32847</v>
      </c>
      <c r="AO51" s="6">
        <v>34162</v>
      </c>
      <c r="AP51" s="6">
        <v>3350</v>
      </c>
      <c r="AQ51" s="6">
        <v>37512</v>
      </c>
      <c r="AR51" s="6">
        <v>39304</v>
      </c>
      <c r="AS51" s="6"/>
      <c r="AT51" s="6">
        <v>39304</v>
      </c>
      <c r="AU51" s="6">
        <v>41270</v>
      </c>
      <c r="AV51" s="6">
        <v>1744</v>
      </c>
      <c r="AW51" s="6">
        <v>43014</v>
      </c>
      <c r="AX51" s="6">
        <v>44520</v>
      </c>
      <c r="AY51" s="6">
        <v>44520</v>
      </c>
      <c r="AZ51" s="14">
        <f t="shared" si="2"/>
        <v>3.5011856604826336E-2</v>
      </c>
      <c r="BA51" s="14">
        <f t="shared" si="7"/>
        <v>-0.99999915163904518</v>
      </c>
      <c r="BB51" s="14">
        <f t="shared" si="9"/>
        <v>-1.0000232482250346</v>
      </c>
    </row>
    <row r="52" spans="1:54" x14ac:dyDescent="0.2">
      <c r="A52" s="17" t="s">
        <v>33</v>
      </c>
      <c r="B52" s="12">
        <v>7500</v>
      </c>
      <c r="C52" s="9"/>
      <c r="D52" s="12">
        <f t="shared" si="10"/>
        <v>7500</v>
      </c>
      <c r="E52" s="12">
        <v>7500</v>
      </c>
      <c r="F52" s="12">
        <v>7500</v>
      </c>
      <c r="G52" s="12"/>
      <c r="H52" s="12">
        <v>7500</v>
      </c>
      <c r="I52" s="12">
        <v>7500</v>
      </c>
      <c r="J52" s="12"/>
      <c r="K52" s="12">
        <v>7500</v>
      </c>
      <c r="L52" s="12">
        <v>7500</v>
      </c>
      <c r="M52" s="12">
        <v>7500</v>
      </c>
      <c r="N52" s="12"/>
      <c r="O52" s="12">
        <v>7500</v>
      </c>
      <c r="P52" s="12">
        <v>7500</v>
      </c>
      <c r="Q52" s="12">
        <v>7500</v>
      </c>
      <c r="R52" s="12"/>
      <c r="S52" s="12">
        <v>7500</v>
      </c>
      <c r="T52" s="12">
        <v>7000</v>
      </c>
      <c r="U52" s="12"/>
      <c r="V52" s="12">
        <v>7000</v>
      </c>
      <c r="W52" s="12">
        <v>1365</v>
      </c>
      <c r="X52" s="12"/>
      <c r="Y52" s="12">
        <v>1365</v>
      </c>
      <c r="Z52" s="12">
        <v>965</v>
      </c>
      <c r="AA52" s="12"/>
      <c r="AB52" s="12">
        <v>965</v>
      </c>
      <c r="AC52" s="12">
        <v>965</v>
      </c>
      <c r="AD52" s="12"/>
      <c r="AE52" s="12">
        <v>965</v>
      </c>
      <c r="AF52" s="12">
        <v>980</v>
      </c>
      <c r="AG52" s="12"/>
      <c r="AH52" s="12">
        <v>980</v>
      </c>
      <c r="AI52" s="12">
        <v>1009</v>
      </c>
      <c r="AJ52" s="12"/>
      <c r="AK52" s="6">
        <v>1009</v>
      </c>
      <c r="AL52" s="6">
        <v>1040</v>
      </c>
      <c r="AM52" s="6"/>
      <c r="AN52" s="6">
        <v>1040</v>
      </c>
      <c r="AO52" s="6">
        <v>1200</v>
      </c>
      <c r="AP52" s="6"/>
      <c r="AQ52" s="6">
        <v>1200</v>
      </c>
      <c r="AR52" s="6">
        <v>1600</v>
      </c>
      <c r="AS52" s="6"/>
      <c r="AT52" s="6">
        <v>1600</v>
      </c>
      <c r="AU52" s="6">
        <v>2100</v>
      </c>
      <c r="AV52" s="6"/>
      <c r="AW52" s="6">
        <v>2100</v>
      </c>
      <c r="AX52" s="6">
        <v>2500</v>
      </c>
      <c r="AY52" s="6">
        <v>2500</v>
      </c>
      <c r="AZ52" s="14">
        <f t="shared" si="2"/>
        <v>0.19047619047619047</v>
      </c>
      <c r="BA52" s="14">
        <f t="shared" si="7"/>
        <v>-0.99990929705215426</v>
      </c>
      <c r="BB52" s="14">
        <f t="shared" si="9"/>
        <v>-1.0004761472843104</v>
      </c>
    </row>
    <row r="53" spans="1:54" x14ac:dyDescent="0.2">
      <c r="A53" s="17" t="s">
        <v>81</v>
      </c>
      <c r="B53" s="12">
        <v>127914</v>
      </c>
      <c r="C53" s="9">
        <v>15000</v>
      </c>
      <c r="D53" s="12">
        <f t="shared" si="10"/>
        <v>112914</v>
      </c>
      <c r="E53" s="12">
        <v>114948</v>
      </c>
      <c r="F53" s="12">
        <v>114948</v>
      </c>
      <c r="G53" s="12"/>
      <c r="H53" s="12">
        <v>114948</v>
      </c>
      <c r="I53" s="12">
        <v>114079</v>
      </c>
      <c r="J53" s="12"/>
      <c r="K53" s="12">
        <v>114079</v>
      </c>
      <c r="L53" s="12">
        <v>127024</v>
      </c>
      <c r="M53" s="12">
        <v>127024</v>
      </c>
      <c r="N53" s="12"/>
      <c r="O53" s="12">
        <v>127024</v>
      </c>
      <c r="P53" s="12">
        <v>127844</v>
      </c>
      <c r="Q53" s="12">
        <v>142185</v>
      </c>
      <c r="R53" s="12"/>
      <c r="S53" s="12">
        <v>142185</v>
      </c>
      <c r="T53" s="12">
        <v>152786</v>
      </c>
      <c r="U53" s="12"/>
      <c r="V53" s="12">
        <v>152786</v>
      </c>
      <c r="W53" s="12">
        <v>155130</v>
      </c>
      <c r="X53" s="12"/>
      <c r="Y53" s="12">
        <v>155130</v>
      </c>
      <c r="Z53" s="12">
        <v>159164</v>
      </c>
      <c r="AA53" s="12"/>
      <c r="AB53" s="12">
        <v>159164</v>
      </c>
      <c r="AC53" s="12">
        <v>163200</v>
      </c>
      <c r="AD53" s="12"/>
      <c r="AE53" s="12">
        <v>163200</v>
      </c>
      <c r="AF53" s="12">
        <v>190967</v>
      </c>
      <c r="AG53" s="12"/>
      <c r="AH53" s="12">
        <v>190967</v>
      </c>
      <c r="AI53" s="12">
        <v>189453</v>
      </c>
      <c r="AJ53" s="12"/>
      <c r="AK53" s="6">
        <v>189453</v>
      </c>
      <c r="AL53" s="6">
        <v>189453</v>
      </c>
      <c r="AM53" s="6"/>
      <c r="AN53" s="6">
        <v>189453</v>
      </c>
      <c r="AO53" s="6">
        <v>195137</v>
      </c>
      <c r="AP53" s="6"/>
      <c r="AQ53" s="6">
        <v>195137</v>
      </c>
      <c r="AR53" s="6">
        <v>228403</v>
      </c>
      <c r="AS53" s="6"/>
      <c r="AT53" s="6">
        <v>228403</v>
      </c>
      <c r="AU53" s="6">
        <v>297285</v>
      </c>
      <c r="AV53" s="6">
        <v>6000</v>
      </c>
      <c r="AW53" s="6">
        <v>303285</v>
      </c>
      <c r="AX53" s="6">
        <v>423765</v>
      </c>
      <c r="AY53" s="6">
        <v>423765</v>
      </c>
      <c r="AZ53" s="14">
        <f t="shared" si="2"/>
        <v>0.39725011128146792</v>
      </c>
      <c r="BA53" s="14">
        <f t="shared" si="7"/>
        <v>-0.99999866373980772</v>
      </c>
      <c r="BB53" s="14">
        <f t="shared" si="9"/>
        <v>-1.0000032972242734</v>
      </c>
    </row>
    <row r="54" spans="1:54" x14ac:dyDescent="0.2">
      <c r="A54" s="17" t="s">
        <v>82</v>
      </c>
      <c r="B54" s="18">
        <v>822</v>
      </c>
      <c r="C54" s="18"/>
      <c r="D54" s="12">
        <f t="shared" si="10"/>
        <v>822</v>
      </c>
      <c r="E54" s="18">
        <v>822</v>
      </c>
      <c r="F54" s="18">
        <v>822</v>
      </c>
      <c r="G54" s="18"/>
      <c r="H54" s="18">
        <v>822</v>
      </c>
      <c r="I54" s="12">
        <v>822</v>
      </c>
      <c r="J54" s="12"/>
      <c r="K54" s="12">
        <v>822</v>
      </c>
      <c r="L54" s="12">
        <v>822</v>
      </c>
      <c r="M54" s="12">
        <v>822</v>
      </c>
      <c r="N54" s="12"/>
      <c r="O54" s="12">
        <v>822</v>
      </c>
      <c r="P54" s="12">
        <v>797</v>
      </c>
      <c r="Q54" s="12">
        <v>797</v>
      </c>
      <c r="R54" s="12"/>
      <c r="S54" s="12">
        <v>797</v>
      </c>
      <c r="T54" s="12">
        <v>702</v>
      </c>
      <c r="U54" s="12"/>
      <c r="V54" s="12">
        <v>702</v>
      </c>
      <c r="W54" s="12">
        <v>640</v>
      </c>
      <c r="X54" s="12"/>
      <c r="Y54" s="12">
        <v>640</v>
      </c>
      <c r="Z54" s="12">
        <v>850</v>
      </c>
      <c r="AA54" s="12"/>
      <c r="AB54" s="12">
        <v>850</v>
      </c>
      <c r="AC54" s="12">
        <v>850</v>
      </c>
      <c r="AD54" s="12"/>
      <c r="AE54" s="12">
        <v>850</v>
      </c>
      <c r="AF54" s="12">
        <v>895</v>
      </c>
      <c r="AG54" s="12"/>
      <c r="AH54" s="12">
        <v>895</v>
      </c>
      <c r="AI54" s="12">
        <v>895</v>
      </c>
      <c r="AJ54" s="12"/>
      <c r="AK54" s="5">
        <v>895</v>
      </c>
      <c r="AL54" s="5">
        <v>895</v>
      </c>
      <c r="AM54" s="5"/>
      <c r="AN54" s="5">
        <v>895</v>
      </c>
      <c r="AO54" s="5">
        <v>682</v>
      </c>
      <c r="AP54" s="5"/>
      <c r="AQ54" s="5">
        <v>682</v>
      </c>
      <c r="AR54" s="5">
        <v>746</v>
      </c>
      <c r="AS54" s="5"/>
      <c r="AT54" s="5">
        <v>746</v>
      </c>
      <c r="AU54" s="5">
        <v>746</v>
      </c>
      <c r="AV54" s="5"/>
      <c r="AW54" s="5">
        <v>746</v>
      </c>
      <c r="AX54" s="5">
        <v>746</v>
      </c>
      <c r="AY54" s="5">
        <v>746</v>
      </c>
      <c r="AZ54" s="14">
        <f t="shared" si="2"/>
        <v>0</v>
      </c>
      <c r="BA54" s="71">
        <f t="shared" si="7"/>
        <v>-1</v>
      </c>
      <c r="BB54" s="14">
        <f t="shared" si="9"/>
        <v>-1.0013404825737264</v>
      </c>
    </row>
    <row r="55" spans="1:54" x14ac:dyDescent="0.2">
      <c r="A55" s="17" t="s">
        <v>34</v>
      </c>
      <c r="B55" s="12">
        <v>8804</v>
      </c>
      <c r="C55" s="18"/>
      <c r="D55" s="12">
        <f t="shared" si="10"/>
        <v>8804</v>
      </c>
      <c r="E55" s="12">
        <v>9500</v>
      </c>
      <c r="F55" s="12">
        <v>9500</v>
      </c>
      <c r="G55" s="12"/>
      <c r="H55" s="12">
        <v>9500</v>
      </c>
      <c r="I55" s="12">
        <v>9930</v>
      </c>
      <c r="J55" s="12"/>
      <c r="K55" s="12">
        <v>9930</v>
      </c>
      <c r="L55" s="12">
        <v>10744</v>
      </c>
      <c r="M55" s="12">
        <v>10744</v>
      </c>
      <c r="N55" s="12"/>
      <c r="O55" s="12">
        <v>10744</v>
      </c>
      <c r="P55" s="12">
        <v>9932</v>
      </c>
      <c r="Q55" s="12">
        <v>9932</v>
      </c>
      <c r="R55" s="12"/>
      <c r="S55" s="12">
        <v>9932</v>
      </c>
      <c r="T55" s="12">
        <v>10610</v>
      </c>
      <c r="U55" s="12"/>
      <c r="V55" s="12">
        <v>10610</v>
      </c>
      <c r="W55" s="12">
        <v>9550</v>
      </c>
      <c r="X55" s="12"/>
      <c r="Y55" s="12">
        <v>9550</v>
      </c>
      <c r="Z55" s="12">
        <v>10983</v>
      </c>
      <c r="AA55" s="12"/>
      <c r="AB55" s="12">
        <v>10983</v>
      </c>
      <c r="AC55" s="12">
        <v>11533</v>
      </c>
      <c r="AD55" s="12"/>
      <c r="AE55" s="12">
        <v>11533</v>
      </c>
      <c r="AF55" s="12">
        <v>12176</v>
      </c>
      <c r="AG55" s="12"/>
      <c r="AH55" s="12">
        <v>12176</v>
      </c>
      <c r="AI55" s="12">
        <v>12546</v>
      </c>
      <c r="AJ55" s="12"/>
      <c r="AK55" s="6">
        <v>12546</v>
      </c>
      <c r="AL55" s="6">
        <v>12922</v>
      </c>
      <c r="AM55" s="6"/>
      <c r="AN55" s="6">
        <v>12922</v>
      </c>
      <c r="AO55" s="6">
        <v>14688</v>
      </c>
      <c r="AP55" s="6"/>
      <c r="AQ55" s="6">
        <v>14688</v>
      </c>
      <c r="AR55" s="6">
        <v>19000</v>
      </c>
      <c r="AS55" s="6"/>
      <c r="AT55" s="6">
        <v>19000</v>
      </c>
      <c r="AU55" s="6">
        <v>26000</v>
      </c>
      <c r="AV55" s="6"/>
      <c r="AW55" s="6">
        <v>26000</v>
      </c>
      <c r="AX55" s="6">
        <v>26000</v>
      </c>
      <c r="AY55" s="6">
        <v>26000</v>
      </c>
      <c r="AZ55" s="14">
        <f t="shared" si="2"/>
        <v>0</v>
      </c>
      <c r="BA55" s="71">
        <f t="shared" si="7"/>
        <v>-1</v>
      </c>
      <c r="BB55" s="14">
        <f t="shared" si="9"/>
        <v>-1.0000384615384614</v>
      </c>
    </row>
    <row r="56" spans="1:54" x14ac:dyDescent="0.2">
      <c r="AZ56" s="15"/>
      <c r="BA56" s="71" t="e">
        <f t="shared" si="7"/>
        <v>#DIV/0!</v>
      </c>
      <c r="BB56" s="14" t="e">
        <f t="shared" si="9"/>
        <v>#DIV/0!</v>
      </c>
    </row>
    <row r="57" spans="1:54" x14ac:dyDescent="0.2">
      <c r="AZ57" s="15"/>
      <c r="BA57" s="71" t="e">
        <f t="shared" si="7"/>
        <v>#DIV/0!</v>
      </c>
      <c r="BB57" s="14" t="e">
        <f t="shared" si="9"/>
        <v>#DIV/0!</v>
      </c>
    </row>
    <row r="58" spans="1:54" x14ac:dyDescent="0.2">
      <c r="BA58" s="66"/>
      <c r="BB58" s="68"/>
    </row>
    <row r="59" spans="1:54" x14ac:dyDescent="0.2">
      <c r="BA59" s="69"/>
      <c r="BB59" s="68"/>
    </row>
    <row r="60" spans="1:54" x14ac:dyDescent="0.2">
      <c r="BA60" s="64"/>
      <c r="BB60" s="68"/>
    </row>
    <row r="61" spans="1:54" x14ac:dyDescent="0.2">
      <c r="AO61" s="2">
        <v>2024</v>
      </c>
      <c r="AP61" s="2">
        <v>2024</v>
      </c>
      <c r="AQ61" s="2">
        <v>2024</v>
      </c>
      <c r="AR61" s="2">
        <v>2025</v>
      </c>
      <c r="AS61" s="2">
        <v>2025</v>
      </c>
      <c r="AT61" s="2">
        <v>2025</v>
      </c>
      <c r="AU61" s="2">
        <v>2026</v>
      </c>
      <c r="AV61" s="62">
        <v>2026</v>
      </c>
      <c r="AW61" s="62">
        <v>2026</v>
      </c>
      <c r="AX61" s="62">
        <v>2027</v>
      </c>
      <c r="AY61" s="62">
        <v>2027</v>
      </c>
      <c r="AZ61" s="2" t="s">
        <v>0</v>
      </c>
      <c r="BA61" s="64"/>
      <c r="BB61" s="68"/>
    </row>
    <row r="62" spans="1:54" x14ac:dyDescent="0.2">
      <c r="AO62" s="2" t="s">
        <v>4</v>
      </c>
      <c r="AP62" s="2" t="s">
        <v>2</v>
      </c>
      <c r="AQ62" s="2" t="s">
        <v>68</v>
      </c>
      <c r="AR62" s="2" t="s">
        <v>4</v>
      </c>
      <c r="AS62" s="2" t="s">
        <v>2</v>
      </c>
      <c r="AT62" s="2" t="s">
        <v>68</v>
      </c>
      <c r="AU62" s="2" t="s">
        <v>4</v>
      </c>
      <c r="AV62" s="62" t="s">
        <v>2</v>
      </c>
      <c r="AW62" s="62" t="s">
        <v>68</v>
      </c>
      <c r="AX62" s="62" t="s">
        <v>4</v>
      </c>
      <c r="AY62" s="62" t="s">
        <v>68</v>
      </c>
      <c r="AZ62" s="2" t="s">
        <v>6</v>
      </c>
      <c r="BA62" s="64"/>
      <c r="BB62" s="68"/>
    </row>
    <row r="63" spans="1:54" x14ac:dyDescent="0.2">
      <c r="A63" s="24" t="s">
        <v>35</v>
      </c>
      <c r="B63" s="26">
        <f>SUM(B64:B77)</f>
        <v>2141629</v>
      </c>
      <c r="C63" s="26">
        <f>SUM(C64:C77)</f>
        <v>2300</v>
      </c>
      <c r="D63" s="26">
        <f>SUM(D64:D77)</f>
        <v>2139329</v>
      </c>
      <c r="E63" s="26">
        <f>SUM(E64:E77)</f>
        <v>2100067</v>
      </c>
      <c r="F63" s="26">
        <f>SUM(F64:F77)</f>
        <v>2111503</v>
      </c>
      <c r="G63" s="26"/>
      <c r="H63" s="26">
        <f>SUM(H64:H77)</f>
        <v>2111503</v>
      </c>
      <c r="I63" s="26">
        <f>SUM(I64:I77)</f>
        <v>2136089</v>
      </c>
      <c r="J63" s="26"/>
      <c r="K63" s="26">
        <f>SUM(K64:K77)</f>
        <v>2132969</v>
      </c>
      <c r="L63" s="26">
        <f>SUM(L64:L77)</f>
        <v>2140053</v>
      </c>
      <c r="M63" s="26">
        <f>SUM(M64:M77)</f>
        <v>2140053</v>
      </c>
      <c r="N63" s="26"/>
      <c r="O63" s="26">
        <f>SUM(O64:O77)</f>
        <v>2140353</v>
      </c>
      <c r="P63" s="26">
        <f>SUM(P64:P77)</f>
        <v>2206977</v>
      </c>
      <c r="Q63" s="26">
        <f ca="1">SUM(Q61:Q68)</f>
        <v>239912</v>
      </c>
      <c r="R63" s="26">
        <f ca="1">SUM(R61:R68)</f>
        <v>0</v>
      </c>
      <c r="S63" s="26">
        <f ca="1">SUM(S61:S68)</f>
        <v>239912</v>
      </c>
      <c r="T63" s="26">
        <f ca="1">SUM(T61:T68)</f>
        <v>256496</v>
      </c>
      <c r="U63" s="26"/>
      <c r="V63" s="26">
        <f t="shared" ref="V63:AC63" ca="1" si="11">SUM(V61:V68)</f>
        <v>256496</v>
      </c>
      <c r="W63" s="27">
        <f t="shared" ca="1" si="11"/>
        <v>259148</v>
      </c>
      <c r="X63" s="27">
        <f t="shared" ca="1" si="11"/>
        <v>0</v>
      </c>
      <c r="Y63" s="27">
        <f t="shared" ca="1" si="11"/>
        <v>259148</v>
      </c>
      <c r="Z63" s="27">
        <f t="shared" ca="1" si="11"/>
        <v>266997</v>
      </c>
      <c r="AA63" s="27">
        <f t="shared" ca="1" si="11"/>
        <v>0</v>
      </c>
      <c r="AB63" s="27">
        <f t="shared" ca="1" si="11"/>
        <v>266997</v>
      </c>
      <c r="AC63" s="27">
        <f t="shared" ca="1" si="11"/>
        <v>265416</v>
      </c>
      <c r="AD63" s="27"/>
      <c r="AE63" s="27">
        <f t="shared" ref="AE63:AL63" ca="1" si="12">SUM(AE61:AE68)</f>
        <v>265416</v>
      </c>
      <c r="AF63" s="27">
        <f t="shared" ca="1" si="12"/>
        <v>306994</v>
      </c>
      <c r="AG63" s="27">
        <f t="shared" ca="1" si="12"/>
        <v>0</v>
      </c>
      <c r="AH63" s="27">
        <f t="shared" ca="1" si="12"/>
        <v>306994</v>
      </c>
      <c r="AI63" s="27">
        <f t="shared" ca="1" si="12"/>
        <v>311600</v>
      </c>
      <c r="AJ63" s="27">
        <f t="shared" ca="1" si="12"/>
        <v>0</v>
      </c>
      <c r="AK63" s="27">
        <f t="shared" ca="1" si="12"/>
        <v>311600</v>
      </c>
      <c r="AL63" s="27">
        <f t="shared" ca="1" si="12"/>
        <v>311872</v>
      </c>
      <c r="AM63" s="27"/>
      <c r="AN63" s="27">
        <f ca="1">SUM(AN61:AN68)</f>
        <v>311872</v>
      </c>
      <c r="AO63" s="27">
        <f t="shared" ref="AO63:AY63" si="13">SUM(AO64:AO76)</f>
        <v>617987</v>
      </c>
      <c r="AP63" s="27">
        <f t="shared" si="13"/>
        <v>0</v>
      </c>
      <c r="AQ63" s="27">
        <f t="shared" si="13"/>
        <v>626487</v>
      </c>
      <c r="AR63" s="27">
        <f t="shared" si="13"/>
        <v>631715</v>
      </c>
      <c r="AS63" s="27">
        <f t="shared" si="13"/>
        <v>0</v>
      </c>
      <c r="AT63" s="27">
        <f t="shared" si="13"/>
        <v>631715</v>
      </c>
      <c r="AU63" s="27">
        <f t="shared" si="13"/>
        <v>748847</v>
      </c>
      <c r="AV63" s="27">
        <f t="shared" si="13"/>
        <v>58</v>
      </c>
      <c r="AW63" s="27">
        <f t="shared" si="13"/>
        <v>748905</v>
      </c>
      <c r="AX63" s="27">
        <f t="shared" si="13"/>
        <v>761723</v>
      </c>
      <c r="AY63" s="27">
        <f t="shared" si="13"/>
        <v>761723</v>
      </c>
      <c r="AZ63" s="14">
        <f t="shared" ref="AZ63:AZ114" si="14">+(AY63-AW63)/AW63</f>
        <v>1.7115655523731316E-2</v>
      </c>
      <c r="BA63" s="64"/>
      <c r="BB63" s="68"/>
    </row>
    <row r="64" spans="1:54" x14ac:dyDescent="0.2">
      <c r="A64" s="23" t="s">
        <v>36</v>
      </c>
      <c r="B64" s="28">
        <v>144167</v>
      </c>
      <c r="C64" s="29"/>
      <c r="D64" s="28">
        <f t="shared" ref="D64:D69" si="15">+SUM(B64)-(C64)</f>
        <v>144167</v>
      </c>
      <c r="E64" s="28">
        <v>146991</v>
      </c>
      <c r="F64" s="28">
        <v>158427</v>
      </c>
      <c r="G64" s="28"/>
      <c r="H64" s="28">
        <v>158427</v>
      </c>
      <c r="I64" s="28">
        <v>170109</v>
      </c>
      <c r="J64" s="28"/>
      <c r="K64" s="28">
        <v>166989</v>
      </c>
      <c r="L64" s="28">
        <v>174362</v>
      </c>
      <c r="M64" s="28">
        <v>174362</v>
      </c>
      <c r="N64" s="28"/>
      <c r="O64" s="28">
        <v>174362</v>
      </c>
      <c r="P64" s="28">
        <v>188408</v>
      </c>
      <c r="Q64" s="28">
        <v>204251</v>
      </c>
      <c r="R64" s="28"/>
      <c r="S64" s="28">
        <v>204251</v>
      </c>
      <c r="T64" s="28">
        <v>221132</v>
      </c>
      <c r="U64" s="28"/>
      <c r="V64" s="28">
        <v>221132</v>
      </c>
      <c r="W64" s="28">
        <v>223888</v>
      </c>
      <c r="X64" s="28"/>
      <c r="Y64" s="28">
        <v>223888</v>
      </c>
      <c r="Z64" s="28">
        <v>231087</v>
      </c>
      <c r="AA64" s="28"/>
      <c r="AB64" s="28">
        <v>231087</v>
      </c>
      <c r="AC64" s="28">
        <v>229108</v>
      </c>
      <c r="AD64" s="28"/>
      <c r="AE64" s="28">
        <v>229108</v>
      </c>
      <c r="AF64" s="28">
        <v>252988</v>
      </c>
      <c r="AG64" s="28"/>
      <c r="AH64" s="28">
        <v>252988</v>
      </c>
      <c r="AI64" s="28">
        <v>255077</v>
      </c>
      <c r="AJ64" s="28"/>
      <c r="AK64" s="28">
        <v>255077</v>
      </c>
      <c r="AL64" s="28">
        <v>255985</v>
      </c>
      <c r="AM64" s="28"/>
      <c r="AN64" s="28">
        <v>255985</v>
      </c>
      <c r="AO64" s="28">
        <v>487032</v>
      </c>
      <c r="AP64" s="28"/>
      <c r="AQ64" s="28">
        <v>487032</v>
      </c>
      <c r="AR64" s="6">
        <v>497593</v>
      </c>
      <c r="AS64" s="6"/>
      <c r="AT64" s="28">
        <v>497593</v>
      </c>
      <c r="AU64" s="28">
        <v>610713</v>
      </c>
      <c r="AV64" s="28"/>
      <c r="AW64" s="28">
        <v>610713</v>
      </c>
      <c r="AX64" s="28">
        <v>635347</v>
      </c>
      <c r="AY64" s="28">
        <v>635347</v>
      </c>
      <c r="AZ64" s="14">
        <f t="shared" si="14"/>
        <v>4.0336459187867296E-2</v>
      </c>
      <c r="BA64" s="64"/>
      <c r="BB64" s="68"/>
    </row>
    <row r="65" spans="1:58" x14ac:dyDescent="0.2">
      <c r="A65" s="23" t="s">
        <v>37</v>
      </c>
      <c r="B65" s="28">
        <v>22959</v>
      </c>
      <c r="C65" s="30">
        <v>1000</v>
      </c>
      <c r="D65" s="28">
        <f t="shared" si="15"/>
        <v>21959</v>
      </c>
      <c r="E65" s="28">
        <v>21950</v>
      </c>
      <c r="F65" s="28">
        <v>21950</v>
      </c>
      <c r="G65" s="28"/>
      <c r="H65" s="28">
        <v>21950</v>
      </c>
      <c r="I65" s="28">
        <v>32100</v>
      </c>
      <c r="J65" s="28"/>
      <c r="K65" s="28">
        <v>32100</v>
      </c>
      <c r="L65" s="28">
        <v>33700</v>
      </c>
      <c r="M65" s="28">
        <v>33700</v>
      </c>
      <c r="N65" s="28"/>
      <c r="O65" s="28">
        <v>33700</v>
      </c>
      <c r="P65" s="28">
        <v>35500</v>
      </c>
      <c r="Q65" s="28">
        <v>35500</v>
      </c>
      <c r="R65" s="28"/>
      <c r="S65" s="28">
        <v>35500</v>
      </c>
      <c r="T65" s="28">
        <v>35200</v>
      </c>
      <c r="U65" s="28"/>
      <c r="V65" s="28">
        <v>35200</v>
      </c>
      <c r="W65" s="28">
        <v>35095</v>
      </c>
      <c r="X65" s="28"/>
      <c r="Y65" s="28">
        <v>35095</v>
      </c>
      <c r="Z65" s="28">
        <v>35743</v>
      </c>
      <c r="AA65" s="28"/>
      <c r="AB65" s="28">
        <v>35743</v>
      </c>
      <c r="AC65" s="28">
        <v>36139</v>
      </c>
      <c r="AD65" s="28"/>
      <c r="AE65" s="28">
        <v>36139</v>
      </c>
      <c r="AF65" s="28">
        <v>53798</v>
      </c>
      <c r="AG65" s="28"/>
      <c r="AH65" s="28">
        <v>53798</v>
      </c>
      <c r="AI65" s="28">
        <v>56288</v>
      </c>
      <c r="AJ65" s="28"/>
      <c r="AK65" s="28">
        <v>56288</v>
      </c>
      <c r="AL65" s="28">
        <v>55650</v>
      </c>
      <c r="AM65" s="28"/>
      <c r="AN65" s="28">
        <v>55650</v>
      </c>
      <c r="AO65" s="28">
        <v>89420</v>
      </c>
      <c r="AP65" s="28"/>
      <c r="AQ65" s="28">
        <v>94420</v>
      </c>
      <c r="AR65" s="6">
        <v>88620</v>
      </c>
      <c r="AS65" s="6"/>
      <c r="AT65" s="28">
        <v>88620</v>
      </c>
      <c r="AU65" s="28">
        <v>91700</v>
      </c>
      <c r="AV65" s="28"/>
      <c r="AW65" s="28">
        <v>91700</v>
      </c>
      <c r="AX65" s="28">
        <v>89800</v>
      </c>
      <c r="AY65" s="28">
        <v>89800</v>
      </c>
      <c r="AZ65" s="14">
        <f t="shared" si="14"/>
        <v>-2.0719738276990186E-2</v>
      </c>
      <c r="BA65" s="64"/>
      <c r="BB65" s="68"/>
    </row>
    <row r="66" spans="1:58" x14ac:dyDescent="0.2">
      <c r="A66" s="23" t="s">
        <v>38</v>
      </c>
      <c r="B66" s="31">
        <v>60</v>
      </c>
      <c r="C66" s="32"/>
      <c r="D66" s="28">
        <f t="shared" si="15"/>
        <v>60</v>
      </c>
      <c r="E66" s="31">
        <v>60</v>
      </c>
      <c r="F66" s="31">
        <v>60</v>
      </c>
      <c r="G66" s="31"/>
      <c r="H66" s="31">
        <v>60</v>
      </c>
      <c r="I66" s="31">
        <v>60</v>
      </c>
      <c r="J66" s="31"/>
      <c r="K66" s="31">
        <v>60</v>
      </c>
      <c r="L66" s="31">
        <v>60</v>
      </c>
      <c r="M66" s="31">
        <v>60</v>
      </c>
      <c r="N66" s="31"/>
      <c r="O66" s="31">
        <v>60</v>
      </c>
      <c r="P66" s="31">
        <v>60</v>
      </c>
      <c r="Q66" s="31">
        <v>60</v>
      </c>
      <c r="R66" s="31"/>
      <c r="S66" s="31">
        <v>60</v>
      </c>
      <c r="T66" s="31">
        <v>62</v>
      </c>
      <c r="U66" s="31"/>
      <c r="V66" s="31">
        <v>62</v>
      </c>
      <c r="W66" s="31">
        <v>62</v>
      </c>
      <c r="X66" s="31"/>
      <c r="Y66" s="31">
        <v>62</v>
      </c>
      <c r="Z66" s="31">
        <v>63</v>
      </c>
      <c r="AA66" s="31"/>
      <c r="AB66" s="31">
        <v>63</v>
      </c>
      <c r="AC66" s="31">
        <v>64</v>
      </c>
      <c r="AD66" s="31"/>
      <c r="AE66" s="31">
        <v>64</v>
      </c>
      <c r="AF66" s="31">
        <v>100</v>
      </c>
      <c r="AG66" s="31"/>
      <c r="AH66" s="31">
        <v>100</v>
      </c>
      <c r="AI66" s="31">
        <v>125</v>
      </c>
      <c r="AJ66" s="31"/>
      <c r="AK66" s="31">
        <v>125</v>
      </c>
      <c r="AL66" s="31">
        <v>125</v>
      </c>
      <c r="AM66" s="31"/>
      <c r="AN66" s="31">
        <v>125</v>
      </c>
      <c r="AO66" s="31">
        <v>133</v>
      </c>
      <c r="AP66" s="31"/>
      <c r="AQ66" s="31">
        <v>133</v>
      </c>
      <c r="AR66" s="5">
        <v>138</v>
      </c>
      <c r="AS66" s="5"/>
      <c r="AT66" s="31">
        <v>138</v>
      </c>
      <c r="AU66" s="31">
        <v>142</v>
      </c>
      <c r="AV66" s="31"/>
      <c r="AW66" s="31">
        <v>142</v>
      </c>
      <c r="AX66" s="31">
        <v>147</v>
      </c>
      <c r="AY66" s="31">
        <v>147</v>
      </c>
      <c r="AZ66" s="14">
        <f t="shared" si="14"/>
        <v>3.5211267605633804E-2</v>
      </c>
      <c r="BA66" s="64"/>
      <c r="BB66" s="68"/>
    </row>
    <row r="67" spans="1:58" x14ac:dyDescent="0.2">
      <c r="A67" s="23" t="s">
        <v>39</v>
      </c>
      <c r="B67" s="31">
        <v>47</v>
      </c>
      <c r="C67" s="32"/>
      <c r="D67" s="28">
        <f t="shared" si="15"/>
        <v>47</v>
      </c>
      <c r="E67" s="31">
        <v>48</v>
      </c>
      <c r="F67" s="31">
        <v>48</v>
      </c>
      <c r="G67" s="31"/>
      <c r="H67" s="31">
        <v>48</v>
      </c>
      <c r="I67" s="31">
        <v>49</v>
      </c>
      <c r="J67" s="31"/>
      <c r="K67" s="31">
        <v>49</v>
      </c>
      <c r="L67" s="31">
        <v>50</v>
      </c>
      <c r="M67" s="31">
        <v>50</v>
      </c>
      <c r="N67" s="31"/>
      <c r="O67" s="31">
        <v>50</v>
      </c>
      <c r="P67" s="31">
        <v>51</v>
      </c>
      <c r="Q67" s="31">
        <v>51</v>
      </c>
      <c r="R67" s="31"/>
      <c r="S67" s="31">
        <v>51</v>
      </c>
      <c r="T67" s="31">
        <v>52</v>
      </c>
      <c r="U67" s="31"/>
      <c r="V67" s="31">
        <v>52</v>
      </c>
      <c r="W67" s="31">
        <v>53</v>
      </c>
      <c r="X67" s="31"/>
      <c r="Y67" s="31">
        <v>53</v>
      </c>
      <c r="Z67" s="31">
        <v>54</v>
      </c>
      <c r="AA67" s="31"/>
      <c r="AB67" s="31">
        <v>54</v>
      </c>
      <c r="AC67" s="31">
        <v>55</v>
      </c>
      <c r="AD67" s="31"/>
      <c r="AE67" s="31">
        <v>55</v>
      </c>
      <c r="AF67" s="31">
        <v>58</v>
      </c>
      <c r="AG67" s="31"/>
      <c r="AH67" s="31">
        <v>58</v>
      </c>
      <c r="AI67" s="31">
        <v>60</v>
      </c>
      <c r="AJ67" s="31"/>
      <c r="AK67" s="31">
        <v>60</v>
      </c>
      <c r="AL67" s="31">
        <v>62</v>
      </c>
      <c r="AM67" s="31"/>
      <c r="AN67" s="31">
        <v>62</v>
      </c>
      <c r="AO67" s="31">
        <v>66</v>
      </c>
      <c r="AP67" s="31"/>
      <c r="AQ67" s="31">
        <v>66</v>
      </c>
      <c r="AR67" s="5">
        <v>68</v>
      </c>
      <c r="AS67" s="5"/>
      <c r="AT67" s="31">
        <v>68</v>
      </c>
      <c r="AU67" s="31">
        <v>70</v>
      </c>
      <c r="AV67" s="31"/>
      <c r="AW67" s="31">
        <v>70</v>
      </c>
      <c r="AX67" s="31">
        <v>73</v>
      </c>
      <c r="AY67" s="31">
        <v>73</v>
      </c>
      <c r="AZ67" s="74">
        <f t="shared" si="14"/>
        <v>4.2857142857142858E-2</v>
      </c>
      <c r="BA67" s="64"/>
      <c r="BB67" s="68"/>
    </row>
    <row r="68" spans="1:58" x14ac:dyDescent="0.2">
      <c r="A68" s="23" t="s">
        <v>103</v>
      </c>
      <c r="B68" s="31">
        <v>50</v>
      </c>
      <c r="C68" s="32"/>
      <c r="D68" s="28">
        <f t="shared" si="15"/>
        <v>50</v>
      </c>
      <c r="E68" s="31">
        <v>50</v>
      </c>
      <c r="F68" s="31">
        <v>50</v>
      </c>
      <c r="G68" s="31"/>
      <c r="H68" s="31">
        <v>50</v>
      </c>
      <c r="I68" s="31">
        <v>50</v>
      </c>
      <c r="J68" s="31"/>
      <c r="K68" s="31">
        <v>50</v>
      </c>
      <c r="L68" s="31">
        <v>50</v>
      </c>
      <c r="M68" s="31">
        <v>50</v>
      </c>
      <c r="N68" s="31"/>
      <c r="O68" s="31">
        <v>50</v>
      </c>
      <c r="P68" s="31">
        <v>50</v>
      </c>
      <c r="Q68" s="31">
        <v>50</v>
      </c>
      <c r="R68" s="31"/>
      <c r="S68" s="31">
        <v>50</v>
      </c>
      <c r="T68" s="31">
        <v>50</v>
      </c>
      <c r="U68" s="31"/>
      <c r="V68" s="31">
        <v>50</v>
      </c>
      <c r="W68" s="31">
        <v>50</v>
      </c>
      <c r="X68" s="31"/>
      <c r="Y68" s="31">
        <v>50</v>
      </c>
      <c r="Z68" s="31">
        <v>50</v>
      </c>
      <c r="AA68" s="31"/>
      <c r="AB68" s="31">
        <v>50</v>
      </c>
      <c r="AC68" s="31">
        <v>50</v>
      </c>
      <c r="AD68" s="31"/>
      <c r="AE68" s="31">
        <v>50</v>
      </c>
      <c r="AF68" s="31">
        <v>50</v>
      </c>
      <c r="AG68" s="31"/>
      <c r="AH68" s="31">
        <v>50</v>
      </c>
      <c r="AI68" s="31">
        <v>50</v>
      </c>
      <c r="AJ68" s="31"/>
      <c r="AK68" s="31">
        <v>50</v>
      </c>
      <c r="AL68" s="31">
        <v>50</v>
      </c>
      <c r="AM68" s="31"/>
      <c r="AN68" s="31">
        <v>50</v>
      </c>
      <c r="AO68" s="31">
        <v>50</v>
      </c>
      <c r="AP68" s="31"/>
      <c r="AQ68" s="31">
        <v>50</v>
      </c>
      <c r="AR68" s="5">
        <v>50</v>
      </c>
      <c r="AS68" s="5"/>
      <c r="AT68" s="31">
        <v>50</v>
      </c>
      <c r="AU68" s="31">
        <v>50</v>
      </c>
      <c r="AV68" s="31"/>
      <c r="AW68" s="31">
        <v>50</v>
      </c>
      <c r="AX68" s="31">
        <v>50</v>
      </c>
      <c r="AY68" s="31">
        <v>50</v>
      </c>
      <c r="AZ68" s="14">
        <f t="shared" si="14"/>
        <v>0</v>
      </c>
      <c r="BA68" s="64"/>
      <c r="BB68" s="68" t="s">
        <v>118</v>
      </c>
    </row>
    <row r="69" spans="1:58" x14ac:dyDescent="0.2">
      <c r="A69" s="23" t="s">
        <v>40</v>
      </c>
      <c r="B69" s="31">
        <v>256</v>
      </c>
      <c r="C69" s="32"/>
      <c r="D69" s="28">
        <f t="shared" si="15"/>
        <v>256</v>
      </c>
      <c r="E69" s="31">
        <v>259</v>
      </c>
      <c r="F69" s="31">
        <v>259</v>
      </c>
      <c r="G69" s="31"/>
      <c r="H69" s="31">
        <v>259</v>
      </c>
      <c r="I69" s="31">
        <v>265</v>
      </c>
      <c r="J69" s="31"/>
      <c r="K69" s="31">
        <v>265</v>
      </c>
      <c r="L69" s="31">
        <v>271</v>
      </c>
      <c r="M69" s="31">
        <v>271</v>
      </c>
      <c r="N69" s="31"/>
      <c r="O69" s="31">
        <v>271</v>
      </c>
      <c r="P69" s="31">
        <v>278</v>
      </c>
      <c r="Q69" s="31">
        <v>278</v>
      </c>
      <c r="R69" s="31"/>
      <c r="S69" s="31">
        <v>278</v>
      </c>
      <c r="T69" s="31">
        <v>285</v>
      </c>
      <c r="U69" s="31"/>
      <c r="V69" s="31">
        <v>285</v>
      </c>
      <c r="W69" s="31">
        <v>288</v>
      </c>
      <c r="X69" s="31"/>
      <c r="Y69" s="31">
        <v>288</v>
      </c>
      <c r="Z69" s="28">
        <v>294</v>
      </c>
      <c r="AA69" s="28"/>
      <c r="AB69" s="28">
        <v>294</v>
      </c>
      <c r="AC69" s="28">
        <v>302</v>
      </c>
      <c r="AD69" s="28"/>
      <c r="AE69" s="28">
        <v>302</v>
      </c>
      <c r="AF69" s="28">
        <v>318</v>
      </c>
      <c r="AG69" s="28"/>
      <c r="AH69" s="28">
        <v>1500</v>
      </c>
      <c r="AI69" s="28">
        <v>1538</v>
      </c>
      <c r="AJ69" s="28"/>
      <c r="AK69" s="28">
        <v>1538</v>
      </c>
      <c r="AL69" s="28">
        <v>1576</v>
      </c>
      <c r="AM69" s="28"/>
      <c r="AN69" s="28">
        <v>1576</v>
      </c>
      <c r="AO69" s="28">
        <v>1696</v>
      </c>
      <c r="AP69" s="28"/>
      <c r="AQ69" s="28">
        <v>1696</v>
      </c>
      <c r="AR69" s="6">
        <v>1764</v>
      </c>
      <c r="AS69" s="6"/>
      <c r="AT69" s="28">
        <v>1764</v>
      </c>
      <c r="AU69" s="28">
        <v>1826</v>
      </c>
      <c r="AV69" s="28"/>
      <c r="AW69" s="28">
        <v>1826</v>
      </c>
      <c r="AX69" s="28">
        <v>1890</v>
      </c>
      <c r="AY69" s="28">
        <v>1890</v>
      </c>
      <c r="AZ69" s="14">
        <f t="shared" si="14"/>
        <v>3.5049288061336253E-2</v>
      </c>
      <c r="BA69" s="70"/>
      <c r="BB69" s="68"/>
    </row>
    <row r="70" spans="1:58" x14ac:dyDescent="0.2">
      <c r="A70" s="23" t="s">
        <v>41</v>
      </c>
      <c r="B70" s="31">
        <v>256</v>
      </c>
      <c r="C70" s="32"/>
      <c r="D70" s="28">
        <f t="shared" ref="D70:D76" si="16">+SUM(B70)-(C70)</f>
        <v>256</v>
      </c>
      <c r="E70" s="31">
        <v>256</v>
      </c>
      <c r="F70" s="31">
        <v>256</v>
      </c>
      <c r="G70" s="31"/>
      <c r="H70" s="31">
        <v>256</v>
      </c>
      <c r="I70" s="31">
        <v>356</v>
      </c>
      <c r="J70" s="31"/>
      <c r="K70" s="31">
        <v>356</v>
      </c>
      <c r="L70" s="31">
        <v>356</v>
      </c>
      <c r="M70" s="31">
        <v>356</v>
      </c>
      <c r="N70" s="31">
        <v>300</v>
      </c>
      <c r="O70" s="31">
        <v>656</v>
      </c>
      <c r="P70" s="31">
        <v>956</v>
      </c>
      <c r="Q70" s="31">
        <v>956</v>
      </c>
      <c r="R70" s="31"/>
      <c r="S70" s="31">
        <v>956</v>
      </c>
      <c r="T70" s="28">
        <v>1000</v>
      </c>
      <c r="U70" s="28"/>
      <c r="V70" s="28">
        <v>1000</v>
      </c>
      <c r="W70" s="28">
        <v>1000</v>
      </c>
      <c r="X70" s="28"/>
      <c r="Y70" s="28">
        <v>1000</v>
      </c>
      <c r="Z70" s="28">
        <v>1000</v>
      </c>
      <c r="AA70" s="28"/>
      <c r="AB70" s="28">
        <v>1000</v>
      </c>
      <c r="AC70" s="28">
        <v>1675</v>
      </c>
      <c r="AD70" s="28"/>
      <c r="AE70" s="28">
        <v>1675</v>
      </c>
      <c r="AF70" s="28">
        <v>1675</v>
      </c>
      <c r="AG70" s="28"/>
      <c r="AH70" s="28">
        <v>1675</v>
      </c>
      <c r="AI70" s="28">
        <v>1675</v>
      </c>
      <c r="AJ70" s="28"/>
      <c r="AK70" s="28">
        <v>1675</v>
      </c>
      <c r="AL70" s="28">
        <v>1675</v>
      </c>
      <c r="AM70" s="28"/>
      <c r="AN70" s="28">
        <v>1675</v>
      </c>
      <c r="AO70" s="28">
        <v>2775</v>
      </c>
      <c r="AP70" s="28"/>
      <c r="AQ70" s="28">
        <v>2775</v>
      </c>
      <c r="AR70" s="6">
        <v>2925</v>
      </c>
      <c r="AS70" s="6"/>
      <c r="AT70" s="28">
        <v>2925</v>
      </c>
      <c r="AU70" s="28">
        <v>3484</v>
      </c>
      <c r="AV70" s="28"/>
      <c r="AW70" s="28">
        <v>3484</v>
      </c>
      <c r="AX70" s="28">
        <v>3459</v>
      </c>
      <c r="AY70" s="28">
        <v>3459</v>
      </c>
      <c r="AZ70" s="14">
        <f t="shared" si="14"/>
        <v>-7.1756601607347878E-3</v>
      </c>
      <c r="BA70" s="64"/>
      <c r="BB70" s="68" t="s">
        <v>119</v>
      </c>
    </row>
    <row r="71" spans="1:58" x14ac:dyDescent="0.2">
      <c r="A71" s="23" t="s">
        <v>42</v>
      </c>
      <c r="B71" s="28">
        <v>3231</v>
      </c>
      <c r="C71" s="32"/>
      <c r="D71" s="28">
        <f t="shared" si="16"/>
        <v>3231</v>
      </c>
      <c r="E71" s="28">
        <v>3263</v>
      </c>
      <c r="F71" s="28">
        <v>3263</v>
      </c>
      <c r="G71" s="28"/>
      <c r="H71" s="28">
        <v>3263</v>
      </c>
      <c r="I71" s="28">
        <v>3328</v>
      </c>
      <c r="J71" s="28"/>
      <c r="K71" s="28">
        <v>3328</v>
      </c>
      <c r="L71" s="28">
        <v>3412</v>
      </c>
      <c r="M71" s="28">
        <v>3412</v>
      </c>
      <c r="N71" s="28"/>
      <c r="O71" s="28">
        <v>3412</v>
      </c>
      <c r="P71" s="28">
        <v>3497</v>
      </c>
      <c r="Q71" s="28">
        <v>3497</v>
      </c>
      <c r="R71" s="28"/>
      <c r="S71" s="28">
        <v>3497</v>
      </c>
      <c r="T71" s="28">
        <v>3584</v>
      </c>
      <c r="U71" s="28"/>
      <c r="V71" s="28">
        <v>3584</v>
      </c>
      <c r="W71" s="28">
        <v>3619</v>
      </c>
      <c r="X71" s="28"/>
      <c r="Y71" s="28">
        <v>3619</v>
      </c>
      <c r="Z71" s="28">
        <v>3710</v>
      </c>
      <c r="AA71" s="28"/>
      <c r="AB71" s="28">
        <v>3710</v>
      </c>
      <c r="AC71" s="28">
        <v>3803</v>
      </c>
      <c r="AD71" s="28"/>
      <c r="AE71" s="28">
        <v>3803</v>
      </c>
      <c r="AF71" s="28">
        <v>6178</v>
      </c>
      <c r="AG71" s="28"/>
      <c r="AH71" s="28">
        <v>6178</v>
      </c>
      <c r="AI71" s="28">
        <v>6178</v>
      </c>
      <c r="AJ71" s="28"/>
      <c r="AK71" s="28">
        <v>6178</v>
      </c>
      <c r="AL71" s="28">
        <v>6178</v>
      </c>
      <c r="AM71" s="28"/>
      <c r="AN71" s="28">
        <v>6178</v>
      </c>
      <c r="AO71" s="28">
        <v>6036</v>
      </c>
      <c r="AP71" s="28"/>
      <c r="AQ71" s="28">
        <v>6036</v>
      </c>
      <c r="AR71" s="6">
        <v>6036</v>
      </c>
      <c r="AS71" s="6"/>
      <c r="AT71" s="28">
        <v>6036</v>
      </c>
      <c r="AU71" s="28">
        <v>6057</v>
      </c>
      <c r="AV71" s="28"/>
      <c r="AW71" s="28">
        <v>6057</v>
      </c>
      <c r="AX71" s="28">
        <v>6176</v>
      </c>
      <c r="AY71" s="28">
        <v>6176</v>
      </c>
      <c r="AZ71" s="14">
        <f t="shared" si="14"/>
        <v>1.9646689780419349E-2</v>
      </c>
      <c r="BA71" s="64"/>
      <c r="BB71" s="68" t="s">
        <v>120</v>
      </c>
    </row>
    <row r="72" spans="1:58" x14ac:dyDescent="0.2">
      <c r="A72" s="23" t="s">
        <v>43</v>
      </c>
      <c r="B72" s="31">
        <v>867</v>
      </c>
      <c r="C72" s="32">
        <v>300</v>
      </c>
      <c r="D72" s="28">
        <f t="shared" si="16"/>
        <v>567</v>
      </c>
      <c r="E72" s="31">
        <v>567</v>
      </c>
      <c r="F72" s="31">
        <v>567</v>
      </c>
      <c r="G72" s="31"/>
      <c r="H72" s="31">
        <v>567</v>
      </c>
      <c r="I72" s="31">
        <v>567</v>
      </c>
      <c r="J72" s="31"/>
      <c r="K72" s="31">
        <v>567</v>
      </c>
      <c r="L72" s="31">
        <v>567</v>
      </c>
      <c r="M72" s="31">
        <v>567</v>
      </c>
      <c r="N72" s="31"/>
      <c r="O72" s="31">
        <v>567</v>
      </c>
      <c r="P72" s="31">
        <v>567</v>
      </c>
      <c r="Q72" s="31">
        <v>567</v>
      </c>
      <c r="R72" s="31"/>
      <c r="S72" s="31">
        <v>567</v>
      </c>
      <c r="T72" s="31">
        <v>800</v>
      </c>
      <c r="U72" s="31"/>
      <c r="V72" s="33">
        <v>800</v>
      </c>
      <c r="W72" s="33">
        <v>800</v>
      </c>
      <c r="X72" s="33"/>
      <c r="Y72" s="33">
        <v>800</v>
      </c>
      <c r="Z72" s="33">
        <v>800</v>
      </c>
      <c r="AA72" s="33"/>
      <c r="AB72" s="33">
        <v>800</v>
      </c>
      <c r="AC72" s="33">
        <v>800</v>
      </c>
      <c r="AD72" s="33"/>
      <c r="AE72" s="33">
        <v>800</v>
      </c>
      <c r="AF72" s="33">
        <v>800</v>
      </c>
      <c r="AG72" s="33"/>
      <c r="AH72" s="33">
        <v>800</v>
      </c>
      <c r="AI72" s="31">
        <v>800</v>
      </c>
      <c r="AJ72" s="31"/>
      <c r="AK72" s="31">
        <v>800</v>
      </c>
      <c r="AL72" s="31">
        <v>800</v>
      </c>
      <c r="AM72" s="31"/>
      <c r="AN72" s="31">
        <v>800</v>
      </c>
      <c r="AO72" s="31">
        <v>800</v>
      </c>
      <c r="AP72" s="31"/>
      <c r="AQ72" s="31">
        <v>800</v>
      </c>
      <c r="AR72" s="5">
        <v>800</v>
      </c>
      <c r="AS72" s="5"/>
      <c r="AT72" s="31">
        <v>800</v>
      </c>
      <c r="AU72" s="28">
        <v>800</v>
      </c>
      <c r="AV72" s="28"/>
      <c r="AW72" s="28">
        <v>800</v>
      </c>
      <c r="AX72" s="28">
        <v>800</v>
      </c>
      <c r="AY72" s="28">
        <v>800</v>
      </c>
      <c r="AZ72" s="14">
        <f t="shared" si="14"/>
        <v>0</v>
      </c>
      <c r="BA72" s="64"/>
      <c r="BB72" s="68"/>
    </row>
    <row r="73" spans="1:58" x14ac:dyDescent="0.2">
      <c r="A73" s="23" t="s">
        <v>44</v>
      </c>
      <c r="B73" s="31">
        <v>748</v>
      </c>
      <c r="C73" s="32"/>
      <c r="D73" s="28">
        <f t="shared" si="16"/>
        <v>748</v>
      </c>
      <c r="E73" s="31">
        <v>756</v>
      </c>
      <c r="F73" s="31">
        <v>756</v>
      </c>
      <c r="G73" s="31"/>
      <c r="H73" s="31">
        <v>756</v>
      </c>
      <c r="I73" s="31">
        <v>771</v>
      </c>
      <c r="J73" s="31"/>
      <c r="K73" s="31">
        <v>771</v>
      </c>
      <c r="L73" s="31">
        <v>791</v>
      </c>
      <c r="M73" s="31">
        <v>791</v>
      </c>
      <c r="N73" s="31"/>
      <c r="O73" s="31">
        <v>791</v>
      </c>
      <c r="P73" s="31">
        <v>811</v>
      </c>
      <c r="Q73" s="31">
        <v>811</v>
      </c>
      <c r="R73" s="31"/>
      <c r="S73" s="31">
        <v>811</v>
      </c>
      <c r="T73" s="31">
        <v>831</v>
      </c>
      <c r="U73" s="31"/>
      <c r="V73" s="31">
        <v>831</v>
      </c>
      <c r="W73" s="31">
        <v>840</v>
      </c>
      <c r="X73" s="31"/>
      <c r="Y73" s="31">
        <v>840</v>
      </c>
      <c r="Z73" s="31">
        <v>861</v>
      </c>
      <c r="AA73" s="31"/>
      <c r="AB73" s="31">
        <v>861</v>
      </c>
      <c r="AC73" s="31">
        <v>883</v>
      </c>
      <c r="AD73" s="31"/>
      <c r="AE73" s="31">
        <v>883</v>
      </c>
      <c r="AF73" s="31">
        <v>928</v>
      </c>
      <c r="AG73" s="31"/>
      <c r="AH73" s="31">
        <v>928</v>
      </c>
      <c r="AI73" s="31">
        <v>951</v>
      </c>
      <c r="AJ73" s="31"/>
      <c r="AK73" s="31">
        <v>951</v>
      </c>
      <c r="AL73" s="31">
        <v>975</v>
      </c>
      <c r="AM73" s="31"/>
      <c r="AN73" s="31">
        <v>975</v>
      </c>
      <c r="AO73" s="28">
        <v>1049</v>
      </c>
      <c r="AP73" s="28"/>
      <c r="AQ73" s="28">
        <v>1049</v>
      </c>
      <c r="AR73" s="6">
        <v>1091</v>
      </c>
      <c r="AS73" s="6"/>
      <c r="AT73" s="28">
        <v>1091</v>
      </c>
      <c r="AU73" s="28">
        <v>1129</v>
      </c>
      <c r="AV73" s="28"/>
      <c r="AW73" s="28">
        <v>1129</v>
      </c>
      <c r="AX73" s="28">
        <v>1169</v>
      </c>
      <c r="AY73" s="28">
        <v>1169</v>
      </c>
      <c r="AZ73" s="14">
        <f t="shared" si="14"/>
        <v>3.54295837023915E-2</v>
      </c>
      <c r="BA73" s="64"/>
      <c r="BB73" s="68"/>
    </row>
    <row r="74" spans="1:58" x14ac:dyDescent="0.2">
      <c r="A74" s="23" t="s">
        <v>104</v>
      </c>
      <c r="B74" s="28">
        <v>6630</v>
      </c>
      <c r="C74" s="32"/>
      <c r="D74" s="28">
        <f t="shared" si="16"/>
        <v>6630</v>
      </c>
      <c r="E74" s="28">
        <v>6630</v>
      </c>
      <c r="F74" s="28">
        <v>6630</v>
      </c>
      <c r="G74" s="28"/>
      <c r="H74" s="28">
        <v>6630</v>
      </c>
      <c r="I74" s="28">
        <v>6630</v>
      </c>
      <c r="J74" s="28"/>
      <c r="K74" s="28">
        <v>6630</v>
      </c>
      <c r="L74" s="28">
        <v>6630</v>
      </c>
      <c r="M74" s="28">
        <v>6630</v>
      </c>
      <c r="N74" s="28"/>
      <c r="O74" s="28">
        <v>6630</v>
      </c>
      <c r="P74" s="28">
        <v>6630</v>
      </c>
      <c r="Q74" s="28">
        <v>6630</v>
      </c>
      <c r="R74" s="28"/>
      <c r="S74" s="28">
        <v>6630</v>
      </c>
      <c r="T74" s="28">
        <v>6630</v>
      </c>
      <c r="U74" s="28"/>
      <c r="V74" s="28">
        <v>6630</v>
      </c>
      <c r="W74" s="28">
        <v>6630</v>
      </c>
      <c r="X74" s="28"/>
      <c r="Y74" s="28">
        <v>6630</v>
      </c>
      <c r="Z74" s="28">
        <v>6763</v>
      </c>
      <c r="AA74" s="28"/>
      <c r="AB74" s="28">
        <v>6763</v>
      </c>
      <c r="AC74" s="28">
        <v>6888</v>
      </c>
      <c r="AD74" s="28"/>
      <c r="AE74" s="28">
        <v>6888</v>
      </c>
      <c r="AF74" s="28">
        <v>7000</v>
      </c>
      <c r="AG74" s="28"/>
      <c r="AH74" s="28">
        <v>7000</v>
      </c>
      <c r="AI74" s="28">
        <v>7000</v>
      </c>
      <c r="AJ74" s="28"/>
      <c r="AK74" s="28">
        <v>7000</v>
      </c>
      <c r="AL74" s="28">
        <v>7000</v>
      </c>
      <c r="AM74" s="28"/>
      <c r="AN74" s="28">
        <v>7000</v>
      </c>
      <c r="AO74" s="28">
        <v>7354</v>
      </c>
      <c r="AP74" s="28"/>
      <c r="AQ74" s="28">
        <v>7354</v>
      </c>
      <c r="AR74" s="6">
        <v>7538</v>
      </c>
      <c r="AS74" s="6"/>
      <c r="AT74" s="28">
        <v>7538</v>
      </c>
      <c r="AU74" s="28">
        <v>7764</v>
      </c>
      <c r="AV74" s="28"/>
      <c r="AW74" s="28">
        <v>7764</v>
      </c>
      <c r="AX74" s="28">
        <v>8036</v>
      </c>
      <c r="AY74" s="28">
        <v>8036</v>
      </c>
      <c r="AZ74" s="14">
        <f t="shared" si="14"/>
        <v>3.5033487892838742E-2</v>
      </c>
      <c r="BA74" s="70"/>
      <c r="BB74" s="68"/>
      <c r="BF74" s="61" t="s">
        <v>126</v>
      </c>
    </row>
    <row r="75" spans="1:58" x14ac:dyDescent="0.2">
      <c r="A75" s="23" t="s">
        <v>105</v>
      </c>
      <c r="B75" s="31">
        <v>612</v>
      </c>
      <c r="C75" s="32"/>
      <c r="D75" s="28">
        <f t="shared" si="16"/>
        <v>612</v>
      </c>
      <c r="E75" s="31">
        <v>612</v>
      </c>
      <c r="F75" s="31">
        <v>612</v>
      </c>
      <c r="G75" s="31"/>
      <c r="H75" s="31">
        <v>612</v>
      </c>
      <c r="I75" s="31">
        <v>612</v>
      </c>
      <c r="J75" s="31"/>
      <c r="K75" s="31">
        <v>612</v>
      </c>
      <c r="L75" s="31">
        <v>612</v>
      </c>
      <c r="M75" s="31">
        <v>612</v>
      </c>
      <c r="N75" s="31"/>
      <c r="O75" s="31">
        <v>612</v>
      </c>
      <c r="P75" s="31">
        <v>612</v>
      </c>
      <c r="Q75" s="31">
        <v>612</v>
      </c>
      <c r="R75" s="31"/>
      <c r="S75" s="31">
        <v>612</v>
      </c>
      <c r="T75" s="31">
        <v>612</v>
      </c>
      <c r="U75" s="31"/>
      <c r="V75" s="31">
        <v>612</v>
      </c>
      <c r="W75" s="31">
        <v>612</v>
      </c>
      <c r="X75" s="31"/>
      <c r="Y75" s="31">
        <v>612</v>
      </c>
      <c r="Z75" s="31">
        <v>624</v>
      </c>
      <c r="AA75" s="31"/>
      <c r="AB75" s="31">
        <v>624</v>
      </c>
      <c r="AC75" s="31">
        <v>625</v>
      </c>
      <c r="AD75" s="31"/>
      <c r="AE75" s="31">
        <v>625</v>
      </c>
      <c r="AF75" s="31">
        <v>625</v>
      </c>
      <c r="AG75" s="31"/>
      <c r="AH75" s="31">
        <v>625</v>
      </c>
      <c r="AI75" s="31">
        <v>625</v>
      </c>
      <c r="AJ75" s="31"/>
      <c r="AK75" s="31">
        <v>625</v>
      </c>
      <c r="AL75" s="31">
        <v>625</v>
      </c>
      <c r="AM75" s="31"/>
      <c r="AN75" s="31">
        <v>625</v>
      </c>
      <c r="AO75" s="31">
        <v>656</v>
      </c>
      <c r="AP75" s="31"/>
      <c r="AQ75" s="31">
        <v>656</v>
      </c>
      <c r="AR75" s="5">
        <v>672</v>
      </c>
      <c r="AS75" s="5"/>
      <c r="AT75" s="31">
        <v>672</v>
      </c>
      <c r="AU75" s="31">
        <v>692</v>
      </c>
      <c r="AV75" s="31">
        <v>58</v>
      </c>
      <c r="AW75" s="31">
        <v>750</v>
      </c>
      <c r="AX75" s="31">
        <v>776</v>
      </c>
      <c r="AY75" s="31">
        <v>776</v>
      </c>
      <c r="AZ75" s="14">
        <f t="shared" si="14"/>
        <v>3.4666666666666665E-2</v>
      </c>
      <c r="BA75" s="64"/>
      <c r="BB75" s="68"/>
    </row>
    <row r="76" spans="1:58" x14ac:dyDescent="0.2">
      <c r="A76" s="23" t="s">
        <v>45</v>
      </c>
      <c r="B76" s="28">
        <v>16640</v>
      </c>
      <c r="C76" s="30">
        <v>1000</v>
      </c>
      <c r="D76" s="28">
        <f t="shared" si="16"/>
        <v>15640</v>
      </c>
      <c r="E76" s="28">
        <v>15640</v>
      </c>
      <c r="F76" s="28">
        <v>15640</v>
      </c>
      <c r="G76" s="28"/>
      <c r="H76" s="28">
        <v>15640</v>
      </c>
      <c r="I76" s="28">
        <v>15640</v>
      </c>
      <c r="J76" s="28"/>
      <c r="K76" s="28">
        <v>15640</v>
      </c>
      <c r="L76" s="28">
        <v>15640</v>
      </c>
      <c r="M76" s="28">
        <v>15640</v>
      </c>
      <c r="N76" s="28"/>
      <c r="O76" s="28">
        <v>15640</v>
      </c>
      <c r="P76" s="28">
        <v>15000</v>
      </c>
      <c r="Q76" s="28">
        <v>15000</v>
      </c>
      <c r="R76" s="28"/>
      <c r="S76" s="28">
        <v>15000</v>
      </c>
      <c r="T76" s="28">
        <v>15000</v>
      </c>
      <c r="U76" s="28"/>
      <c r="V76" s="28">
        <v>15000</v>
      </c>
      <c r="W76" s="28">
        <v>15000</v>
      </c>
      <c r="X76" s="28">
        <v>604</v>
      </c>
      <c r="Y76" s="28">
        <v>15604</v>
      </c>
      <c r="Z76" s="28">
        <v>15604</v>
      </c>
      <c r="AA76" s="28"/>
      <c r="AB76" s="28">
        <v>15604</v>
      </c>
      <c r="AC76" s="28">
        <v>15604</v>
      </c>
      <c r="AD76" s="28"/>
      <c r="AE76" s="28">
        <v>15604</v>
      </c>
      <c r="AF76" s="28">
        <v>15604</v>
      </c>
      <c r="AG76" s="28">
        <v>907</v>
      </c>
      <c r="AH76" s="28">
        <v>16511</v>
      </c>
      <c r="AI76" s="28">
        <v>16511</v>
      </c>
      <c r="AJ76" s="28"/>
      <c r="AK76" s="28">
        <v>16511</v>
      </c>
      <c r="AL76" s="28">
        <v>16511</v>
      </c>
      <c r="AM76" s="28"/>
      <c r="AN76" s="28">
        <v>16511</v>
      </c>
      <c r="AO76" s="28">
        <v>20920</v>
      </c>
      <c r="AP76" s="28"/>
      <c r="AQ76" s="28">
        <v>24420</v>
      </c>
      <c r="AR76" s="6">
        <v>24420</v>
      </c>
      <c r="AS76" s="6"/>
      <c r="AT76" s="28">
        <v>24420</v>
      </c>
      <c r="AU76" s="28">
        <v>24420</v>
      </c>
      <c r="AV76" s="28"/>
      <c r="AW76" s="28">
        <v>24420</v>
      </c>
      <c r="AX76" s="28">
        <v>14000</v>
      </c>
      <c r="AY76" s="28">
        <v>14000</v>
      </c>
      <c r="AZ76" s="14">
        <f t="shared" si="14"/>
        <v>-0.42669942669942668</v>
      </c>
      <c r="BA76" s="64"/>
      <c r="BB76" s="68"/>
    </row>
    <row r="77" spans="1:58" x14ac:dyDescent="0.2">
      <c r="A77" s="24" t="s">
        <v>46</v>
      </c>
      <c r="B77" s="26">
        <f>SUM(B79:B81)</f>
        <v>1945106</v>
      </c>
      <c r="C77" s="25">
        <v>0</v>
      </c>
      <c r="D77" s="34">
        <f>SUM(D79:D81)</f>
        <v>1945106</v>
      </c>
      <c r="E77" s="34">
        <f>SUM(E79:E81)</f>
        <v>1902985</v>
      </c>
      <c r="F77" s="34">
        <f>SUM(F79:F81)</f>
        <v>1902985</v>
      </c>
      <c r="G77" s="34"/>
      <c r="H77" s="34">
        <f>SUM(H79:H81)</f>
        <v>1902985</v>
      </c>
      <c r="I77" s="34">
        <f>SUM(I79:I81)</f>
        <v>1905552</v>
      </c>
      <c r="J77" s="34"/>
      <c r="K77" s="34">
        <f>SUM(K79:K81)</f>
        <v>1905552</v>
      </c>
      <c r="L77" s="34">
        <f>SUM(L79:L81)</f>
        <v>1903552</v>
      </c>
      <c r="M77" s="34">
        <f>SUM(M79:M81)</f>
        <v>1903552</v>
      </c>
      <c r="N77" s="34"/>
      <c r="O77" s="34">
        <f t="shared" ref="O77:T77" si="17">SUM(O79:O81)</f>
        <v>1903552</v>
      </c>
      <c r="P77" s="34">
        <f t="shared" si="17"/>
        <v>1954557</v>
      </c>
      <c r="Q77" s="34">
        <f t="shared" si="17"/>
        <v>1954557</v>
      </c>
      <c r="R77" s="34">
        <f t="shared" si="17"/>
        <v>0</v>
      </c>
      <c r="S77" s="34">
        <f t="shared" si="17"/>
        <v>1954557</v>
      </c>
      <c r="T77" s="34">
        <f t="shared" si="17"/>
        <v>1990273</v>
      </c>
      <c r="U77" s="34"/>
      <c r="V77" s="34">
        <f>SUM(V79:V81)</f>
        <v>1990273</v>
      </c>
      <c r="W77" s="34">
        <f>SUM(W78:W81)</f>
        <v>2165994</v>
      </c>
      <c r="X77" s="34">
        <f>SUM(X78:X81)</f>
        <v>0</v>
      </c>
      <c r="Y77" s="34">
        <f>SUM(Y78:Y81)</f>
        <v>2165994</v>
      </c>
      <c r="Z77" s="34">
        <f>SUM(Z78:Z81)</f>
        <v>2259702</v>
      </c>
      <c r="AA77" s="27">
        <f>SUM(AA78:AA94)</f>
        <v>0</v>
      </c>
      <c r="AB77" s="34">
        <f>SUM(AB78:AB81)</f>
        <v>2259702</v>
      </c>
      <c r="AC77" s="34">
        <f>SUM(AC78:AC81)</f>
        <v>2336529</v>
      </c>
      <c r="AD77" s="34"/>
      <c r="AE77" s="34">
        <f>SUM(AE78:AE81)</f>
        <v>2336529</v>
      </c>
      <c r="AF77" s="34">
        <f>SUM(AF78:AF81)</f>
        <v>2414433</v>
      </c>
      <c r="AG77" s="34"/>
      <c r="AH77" s="34">
        <f>SUM(AH78:AH81)</f>
        <v>2414433</v>
      </c>
      <c r="AI77" s="34">
        <f>SUM(AI78:AI81)</f>
        <v>2558761</v>
      </c>
      <c r="AJ77" s="34">
        <f>SUM(AJ78:AJ81)</f>
        <v>41781</v>
      </c>
      <c r="AK77" s="34">
        <f>SUM(AK78:AK81)</f>
        <v>2573014</v>
      </c>
      <c r="AL77" s="34">
        <f>SUM(AL78:AL81)</f>
        <v>2779926</v>
      </c>
      <c r="AM77" s="34"/>
      <c r="AN77" s="34">
        <f t="shared" ref="AN77:AY77" si="18">SUM(AN78:AN81)</f>
        <v>2779926</v>
      </c>
      <c r="AO77" s="34">
        <f t="shared" si="18"/>
        <v>2885626</v>
      </c>
      <c r="AP77" s="34">
        <f t="shared" si="18"/>
        <v>0</v>
      </c>
      <c r="AQ77" s="34">
        <f t="shared" si="18"/>
        <v>2885626</v>
      </c>
      <c r="AR77" s="34">
        <f t="shared" si="18"/>
        <v>3036437</v>
      </c>
      <c r="AS77" s="34">
        <f t="shared" si="18"/>
        <v>17439</v>
      </c>
      <c r="AT77" s="34">
        <f t="shared" si="18"/>
        <v>3053876</v>
      </c>
      <c r="AU77" s="34">
        <f t="shared" si="18"/>
        <v>3162258</v>
      </c>
      <c r="AV77" s="34">
        <f t="shared" si="18"/>
        <v>0</v>
      </c>
      <c r="AW77" s="34">
        <f t="shared" si="18"/>
        <v>3162258</v>
      </c>
      <c r="AX77" s="34">
        <f t="shared" si="18"/>
        <v>3379932</v>
      </c>
      <c r="AY77" s="34">
        <f t="shared" si="18"/>
        <v>3379932</v>
      </c>
      <c r="AZ77" s="14">
        <f t="shared" si="14"/>
        <v>6.883499069335898E-2</v>
      </c>
      <c r="BA77" s="64"/>
      <c r="BB77" s="68"/>
    </row>
    <row r="78" spans="1:58" x14ac:dyDescent="0.2">
      <c r="A78" s="23" t="s">
        <v>71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8">
        <v>1050</v>
      </c>
      <c r="X78" s="31"/>
      <c r="Y78" s="28">
        <v>1050</v>
      </c>
      <c r="Z78" s="28">
        <v>1077</v>
      </c>
      <c r="AA78" s="28"/>
      <c r="AB78" s="28">
        <v>1077</v>
      </c>
      <c r="AC78" s="28">
        <v>1104</v>
      </c>
      <c r="AD78" s="28"/>
      <c r="AE78" s="28">
        <v>1104</v>
      </c>
      <c r="AF78" s="28">
        <v>1160</v>
      </c>
      <c r="AG78" s="28"/>
      <c r="AH78" s="28">
        <v>1160</v>
      </c>
      <c r="AI78" s="28">
        <v>1188</v>
      </c>
      <c r="AJ78" s="28"/>
      <c r="AK78" s="28">
        <v>1160</v>
      </c>
      <c r="AL78" s="28">
        <v>1188</v>
      </c>
      <c r="AM78" s="28"/>
      <c r="AN78" s="28">
        <v>1188</v>
      </c>
      <c r="AO78" s="28">
        <v>1278</v>
      </c>
      <c r="AP78" s="28"/>
      <c r="AQ78" s="28">
        <v>1278</v>
      </c>
      <c r="AR78" s="6">
        <v>1329</v>
      </c>
      <c r="AS78" s="6"/>
      <c r="AT78" s="28">
        <v>1329</v>
      </c>
      <c r="AU78" s="28">
        <v>1376</v>
      </c>
      <c r="AV78" s="28"/>
      <c r="AW78" s="28">
        <v>1376</v>
      </c>
      <c r="AX78" s="28">
        <v>1425</v>
      </c>
      <c r="AY78" s="28">
        <v>1425</v>
      </c>
      <c r="AZ78" s="14">
        <f t="shared" si="14"/>
        <v>3.5610465116279071E-2</v>
      </c>
      <c r="BA78" s="65">
        <v>5000</v>
      </c>
      <c r="BB78" s="68"/>
    </row>
    <row r="79" spans="1:58" x14ac:dyDescent="0.2">
      <c r="A79" s="23" t="s">
        <v>47</v>
      </c>
      <c r="B79" s="28">
        <v>1733452</v>
      </c>
      <c r="C79" s="31"/>
      <c r="D79" s="28">
        <f>+SUM(B79)-(C79)</f>
        <v>1733452</v>
      </c>
      <c r="E79" s="28">
        <v>1669859</v>
      </c>
      <c r="F79" s="28">
        <v>1669859</v>
      </c>
      <c r="G79" s="28"/>
      <c r="H79" s="28">
        <v>1669859</v>
      </c>
      <c r="I79" s="28">
        <v>1649252</v>
      </c>
      <c r="J79" s="28"/>
      <c r="K79" s="28">
        <v>1649252</v>
      </c>
      <c r="L79" s="28">
        <v>1696918</v>
      </c>
      <c r="M79" s="28">
        <v>1696918</v>
      </c>
      <c r="N79" s="28"/>
      <c r="O79" s="28">
        <v>1696918</v>
      </c>
      <c r="P79" s="28">
        <v>1782074</v>
      </c>
      <c r="Q79" s="28">
        <v>1782074</v>
      </c>
      <c r="R79" s="28"/>
      <c r="S79" s="28">
        <v>1782074</v>
      </c>
      <c r="T79" s="28">
        <v>1831103</v>
      </c>
      <c r="U79" s="28"/>
      <c r="V79" s="28">
        <v>1831103</v>
      </c>
      <c r="W79" s="28">
        <v>2031649</v>
      </c>
      <c r="X79" s="28"/>
      <c r="Y79" s="28">
        <v>2031649</v>
      </c>
      <c r="Z79" s="28">
        <v>2154912</v>
      </c>
      <c r="AA79" s="28"/>
      <c r="AB79" s="28">
        <v>2154912</v>
      </c>
      <c r="AC79" s="28">
        <v>2256869</v>
      </c>
      <c r="AD79" s="28"/>
      <c r="AE79" s="28">
        <v>2256869</v>
      </c>
      <c r="AF79" s="28">
        <v>2268665</v>
      </c>
      <c r="AG79" s="28"/>
      <c r="AH79" s="28">
        <v>2268665</v>
      </c>
      <c r="AI79" s="35">
        <v>2300001</v>
      </c>
      <c r="AJ79" s="28">
        <v>41781</v>
      </c>
      <c r="AK79" s="28">
        <v>2341782</v>
      </c>
      <c r="AL79" s="28">
        <v>2452089</v>
      </c>
      <c r="AM79" s="28"/>
      <c r="AN79" s="28">
        <v>2452089</v>
      </c>
      <c r="AO79" s="28">
        <v>2732313</v>
      </c>
      <c r="AP79" s="28"/>
      <c r="AQ79" s="28">
        <v>2732313</v>
      </c>
      <c r="AR79" s="6">
        <v>2878155</v>
      </c>
      <c r="AS79" s="6"/>
      <c r="AT79" s="28">
        <v>2878155</v>
      </c>
      <c r="AU79" s="28">
        <v>2964395</v>
      </c>
      <c r="AV79" s="28"/>
      <c r="AW79" s="28">
        <v>2964395</v>
      </c>
      <c r="AX79" s="28">
        <v>3159914</v>
      </c>
      <c r="AY79" s="28">
        <v>3159914</v>
      </c>
      <c r="AZ79" s="14">
        <f t="shared" si="14"/>
        <v>6.5955785244543999E-2</v>
      </c>
      <c r="BA79" s="64"/>
      <c r="BB79" s="68"/>
    </row>
    <row r="80" spans="1:58" x14ac:dyDescent="0.2">
      <c r="A80" s="23" t="s">
        <v>106</v>
      </c>
      <c r="B80" s="28">
        <v>27190</v>
      </c>
      <c r="C80" s="23"/>
      <c r="D80" s="28">
        <f>+SUM(B80)-(C80)</f>
        <v>27190</v>
      </c>
      <c r="E80" s="28">
        <v>27190</v>
      </c>
      <c r="F80" s="28">
        <v>27190</v>
      </c>
      <c r="G80" s="28"/>
      <c r="H80" s="28">
        <v>27190</v>
      </c>
      <c r="I80" s="28">
        <v>27190</v>
      </c>
      <c r="J80" s="28"/>
      <c r="K80" s="28">
        <v>27190</v>
      </c>
      <c r="L80" s="28">
        <v>27671</v>
      </c>
      <c r="M80" s="28">
        <v>27671</v>
      </c>
      <c r="N80" s="28"/>
      <c r="O80" s="28">
        <v>27671</v>
      </c>
      <c r="P80" s="28">
        <v>0</v>
      </c>
      <c r="Q80" s="28">
        <v>0</v>
      </c>
      <c r="R80" s="28"/>
      <c r="S80" s="28">
        <v>0</v>
      </c>
      <c r="T80" s="28">
        <v>0</v>
      </c>
      <c r="U80" s="28"/>
      <c r="V80" s="28">
        <v>0</v>
      </c>
      <c r="W80" s="28">
        <v>59000</v>
      </c>
      <c r="X80" s="28"/>
      <c r="Y80" s="28">
        <v>59000</v>
      </c>
      <c r="Z80" s="28">
        <v>0</v>
      </c>
      <c r="AA80" s="28"/>
      <c r="AB80" s="28">
        <v>0</v>
      </c>
      <c r="AC80" s="28">
        <v>27500</v>
      </c>
      <c r="AD80" s="28"/>
      <c r="AE80" s="28">
        <v>27500</v>
      </c>
      <c r="AF80" s="28">
        <v>27500</v>
      </c>
      <c r="AG80" s="28"/>
      <c r="AH80" s="28">
        <v>27500</v>
      </c>
      <c r="AI80" s="28">
        <v>27500</v>
      </c>
      <c r="AJ80" s="28"/>
      <c r="AK80" s="28">
        <v>0</v>
      </c>
      <c r="AL80" s="28">
        <v>58000</v>
      </c>
      <c r="AM80" s="28"/>
      <c r="AN80" s="28">
        <v>58000</v>
      </c>
      <c r="AO80" s="28">
        <v>0</v>
      </c>
      <c r="AP80" s="28"/>
      <c r="AQ80" s="28">
        <v>0</v>
      </c>
      <c r="AR80" s="5">
        <v>0</v>
      </c>
      <c r="AS80" s="5"/>
      <c r="AT80" s="28">
        <v>0</v>
      </c>
      <c r="AU80" s="28">
        <v>0</v>
      </c>
      <c r="AV80" s="28"/>
      <c r="AW80" s="28">
        <v>0</v>
      </c>
      <c r="AX80" s="28">
        <v>0</v>
      </c>
      <c r="AY80" s="28">
        <v>0</v>
      </c>
      <c r="AZ80" s="14" t="s">
        <v>128</v>
      </c>
      <c r="BA80" s="64"/>
      <c r="BB80" s="68"/>
    </row>
    <row r="81" spans="1:54" x14ac:dyDescent="0.2">
      <c r="A81" s="23" t="s">
        <v>91</v>
      </c>
      <c r="B81" s="28">
        <v>184464</v>
      </c>
      <c r="C81" s="23"/>
      <c r="D81" s="28">
        <f>+SUM(B81)-(C81)</f>
        <v>184464</v>
      </c>
      <c r="E81" s="28">
        <v>205936</v>
      </c>
      <c r="F81" s="28">
        <v>205936</v>
      </c>
      <c r="G81" s="28"/>
      <c r="H81" s="28">
        <v>205936</v>
      </c>
      <c r="I81" s="28">
        <v>229110</v>
      </c>
      <c r="J81" s="28"/>
      <c r="K81" s="28">
        <v>229110</v>
      </c>
      <c r="L81" s="28">
        <v>178963</v>
      </c>
      <c r="M81" s="28">
        <v>178963</v>
      </c>
      <c r="N81" s="28"/>
      <c r="O81" s="28">
        <v>178963</v>
      </c>
      <c r="P81" s="28">
        <v>172483</v>
      </c>
      <c r="Q81" s="28">
        <v>172483</v>
      </c>
      <c r="R81" s="28"/>
      <c r="S81" s="28">
        <v>172483</v>
      </c>
      <c r="T81" s="28">
        <v>159170</v>
      </c>
      <c r="U81" s="28"/>
      <c r="V81" s="28">
        <v>159170</v>
      </c>
      <c r="W81" s="28">
        <v>74295</v>
      </c>
      <c r="X81" s="28"/>
      <c r="Y81" s="28">
        <v>74295</v>
      </c>
      <c r="Z81" s="28">
        <v>103713</v>
      </c>
      <c r="AA81" s="28"/>
      <c r="AB81" s="28">
        <v>103713</v>
      </c>
      <c r="AC81" s="28">
        <v>51056</v>
      </c>
      <c r="AD81" s="28"/>
      <c r="AE81" s="28">
        <v>51056</v>
      </c>
      <c r="AF81" s="28">
        <v>117108</v>
      </c>
      <c r="AG81" s="28"/>
      <c r="AH81" s="28">
        <v>117108</v>
      </c>
      <c r="AI81" s="36">
        <v>230072</v>
      </c>
      <c r="AJ81" s="36"/>
      <c r="AK81" s="28">
        <v>230072</v>
      </c>
      <c r="AL81" s="28">
        <v>268649</v>
      </c>
      <c r="AM81" s="28"/>
      <c r="AN81" s="28">
        <v>268649</v>
      </c>
      <c r="AO81" s="28">
        <v>152035</v>
      </c>
      <c r="AP81" s="28"/>
      <c r="AQ81" s="28">
        <v>152035</v>
      </c>
      <c r="AR81" s="6">
        <v>156953</v>
      </c>
      <c r="AS81" s="6">
        <v>17439</v>
      </c>
      <c r="AT81" s="28">
        <v>174392</v>
      </c>
      <c r="AU81" s="28">
        <v>196487</v>
      </c>
      <c r="AV81" s="28"/>
      <c r="AW81" s="28">
        <v>196487</v>
      </c>
      <c r="AX81" s="28">
        <v>218593</v>
      </c>
      <c r="AY81" s="28">
        <v>218593</v>
      </c>
      <c r="AZ81" s="14">
        <f t="shared" si="14"/>
        <v>0.11250617089171294</v>
      </c>
      <c r="BA81" s="64"/>
      <c r="BB81" s="68"/>
    </row>
    <row r="82" spans="1:54" x14ac:dyDescent="0.2">
      <c r="A82" s="24" t="s">
        <v>48</v>
      </c>
      <c r="B82" s="26">
        <f>SUM(B85:B87)</f>
        <v>397250</v>
      </c>
      <c r="C82" s="37">
        <f>SUM(C85:C87)</f>
        <v>9000</v>
      </c>
      <c r="D82" s="34">
        <f t="shared" ref="D82:D98" si="19">+SUM(B82)-(C82)</f>
        <v>388250</v>
      </c>
      <c r="E82" s="38">
        <f>SUM(E85:E87)</f>
        <v>394609</v>
      </c>
      <c r="F82" s="38">
        <f>SUM(F85:F87)</f>
        <v>394609</v>
      </c>
      <c r="G82" s="38"/>
      <c r="H82" s="38">
        <f>SUM(H85:H87)</f>
        <v>394609</v>
      </c>
      <c r="I82" s="38">
        <f>SUM(I85:I87)</f>
        <v>399351</v>
      </c>
      <c r="J82" s="38"/>
      <c r="K82" s="38">
        <f>SUM(K85:K87)</f>
        <v>399351</v>
      </c>
      <c r="L82" s="38">
        <f>SUM(L85:L87)</f>
        <v>409768</v>
      </c>
      <c r="M82" s="38">
        <f>SUM(M85:M87)</f>
        <v>409768</v>
      </c>
      <c r="N82" s="38"/>
      <c r="O82" s="38">
        <f t="shared" ref="O82:AE82" si="20">SUM(O85:O87)</f>
        <v>409768</v>
      </c>
      <c r="P82" s="38">
        <f t="shared" si="20"/>
        <v>392277</v>
      </c>
      <c r="Q82" s="38">
        <f t="shared" si="20"/>
        <v>394277</v>
      </c>
      <c r="R82" s="38">
        <f t="shared" si="20"/>
        <v>0</v>
      </c>
      <c r="S82" s="38">
        <f t="shared" si="20"/>
        <v>394277</v>
      </c>
      <c r="T82" s="38">
        <f t="shared" si="20"/>
        <v>398514</v>
      </c>
      <c r="U82" s="38"/>
      <c r="V82" s="38">
        <f t="shared" si="20"/>
        <v>398514</v>
      </c>
      <c r="W82" s="38">
        <f t="shared" si="20"/>
        <v>423564</v>
      </c>
      <c r="X82" s="39">
        <v>0</v>
      </c>
      <c r="Y82" s="38">
        <f t="shared" si="20"/>
        <v>423564</v>
      </c>
      <c r="Z82" s="38">
        <f t="shared" si="20"/>
        <v>436860</v>
      </c>
      <c r="AA82" s="27">
        <f>SUM(AA85:AA98)</f>
        <v>0</v>
      </c>
      <c r="AB82" s="38">
        <f t="shared" si="20"/>
        <v>436860</v>
      </c>
      <c r="AC82" s="38">
        <f t="shared" si="20"/>
        <v>449103</v>
      </c>
      <c r="AD82" s="38"/>
      <c r="AE82" s="38">
        <f t="shared" si="20"/>
        <v>449103</v>
      </c>
      <c r="AF82" s="38">
        <f>SUM(AF83:AF87)</f>
        <v>470035</v>
      </c>
      <c r="AG82" s="38">
        <f>SUM(AG83:AG88)</f>
        <v>2250</v>
      </c>
      <c r="AH82" s="38">
        <f>SUM(AH83:AH87)</f>
        <v>466832</v>
      </c>
      <c r="AI82" s="40">
        <f>SUM(AI83:AI88)</f>
        <v>474117</v>
      </c>
      <c r="AJ82" s="41">
        <f>SUM(AJ83:AJ88)</f>
        <v>0</v>
      </c>
      <c r="AK82" s="40">
        <f>SUM(AK83:AK88)</f>
        <v>474117</v>
      </c>
      <c r="AL82" s="38">
        <f>SUM(AL83:AL88)</f>
        <v>494636</v>
      </c>
      <c r="AM82" s="38"/>
      <c r="AN82" s="38">
        <f t="shared" ref="AN82:AW82" si="21">SUM(AN83:AN88)</f>
        <v>494809</v>
      </c>
      <c r="AO82" s="40">
        <f t="shared" si="21"/>
        <v>527833</v>
      </c>
      <c r="AP82" s="38">
        <f t="shared" si="21"/>
        <v>0</v>
      </c>
      <c r="AQ82" s="40">
        <f t="shared" si="21"/>
        <v>528132</v>
      </c>
      <c r="AR82" s="40">
        <f t="shared" si="21"/>
        <v>566283</v>
      </c>
      <c r="AS82" s="40">
        <f t="shared" si="21"/>
        <v>0</v>
      </c>
      <c r="AT82" s="40">
        <f t="shared" si="21"/>
        <v>590606</v>
      </c>
      <c r="AU82" s="40">
        <f t="shared" si="21"/>
        <v>669676</v>
      </c>
      <c r="AV82" s="39">
        <f t="shared" si="21"/>
        <v>1500</v>
      </c>
      <c r="AW82" s="40">
        <f t="shared" si="21"/>
        <v>671176</v>
      </c>
      <c r="AX82" s="38">
        <f>SUM(AX83:AX89)</f>
        <v>684300</v>
      </c>
      <c r="AY82" s="38">
        <f>SUM(AY83:AY89)</f>
        <v>684300</v>
      </c>
      <c r="AZ82" s="14">
        <f t="shared" si="14"/>
        <v>1.9553738512700095E-2</v>
      </c>
      <c r="BA82" s="64"/>
      <c r="BB82" s="68"/>
    </row>
    <row r="83" spans="1:54" x14ac:dyDescent="0.2">
      <c r="A83" s="42" t="s">
        <v>74</v>
      </c>
      <c r="B83" s="26"/>
      <c r="C83" s="37"/>
      <c r="D83" s="34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9"/>
      <c r="Y83" s="38"/>
      <c r="Z83" s="38"/>
      <c r="AA83" s="27"/>
      <c r="AB83" s="38"/>
      <c r="AC83" s="38"/>
      <c r="AD83" s="38"/>
      <c r="AE83" s="38"/>
      <c r="AF83" s="43">
        <v>245735</v>
      </c>
      <c r="AG83" s="38"/>
      <c r="AH83" s="43">
        <v>242532</v>
      </c>
      <c r="AI83" s="43">
        <v>246817</v>
      </c>
      <c r="AJ83" s="43"/>
      <c r="AK83" s="43">
        <v>246817</v>
      </c>
      <c r="AL83" s="43">
        <v>258880</v>
      </c>
      <c r="AM83" s="43"/>
      <c r="AN83" s="43">
        <v>258880</v>
      </c>
      <c r="AO83" s="44">
        <v>274644</v>
      </c>
      <c r="AP83" s="43"/>
      <c r="AQ83" s="44">
        <v>274644</v>
      </c>
      <c r="AR83" s="6">
        <v>285605</v>
      </c>
      <c r="AS83" s="6"/>
      <c r="AT83" s="44">
        <v>309928</v>
      </c>
      <c r="AU83" s="44">
        <v>326830</v>
      </c>
      <c r="AV83" s="44"/>
      <c r="AW83" s="44">
        <v>326830</v>
      </c>
      <c r="AX83" s="44">
        <v>342420</v>
      </c>
      <c r="AY83" s="44">
        <v>342420</v>
      </c>
      <c r="AZ83" s="14">
        <f t="shared" si="14"/>
        <v>4.7700639476180279E-2</v>
      </c>
      <c r="BA83" s="64"/>
      <c r="BB83" s="68"/>
    </row>
    <row r="84" spans="1:54" x14ac:dyDescent="0.2">
      <c r="A84" s="42" t="s">
        <v>129</v>
      </c>
      <c r="B84" s="26"/>
      <c r="C84" s="37"/>
      <c r="D84" s="34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9"/>
      <c r="Y84" s="38"/>
      <c r="Z84" s="38"/>
      <c r="AA84" s="27"/>
      <c r="AB84" s="38"/>
      <c r="AC84" s="38"/>
      <c r="AD84" s="38"/>
      <c r="AE84" s="38"/>
      <c r="AF84" s="43"/>
      <c r="AG84" s="38"/>
      <c r="AH84" s="43"/>
      <c r="AI84" s="43"/>
      <c r="AJ84" s="43"/>
      <c r="AK84" s="43"/>
      <c r="AL84" s="44">
        <v>5000</v>
      </c>
      <c r="AM84" s="44"/>
      <c r="AN84" s="44">
        <v>5000</v>
      </c>
      <c r="AO84" s="59">
        <v>12000</v>
      </c>
      <c r="AP84" s="44"/>
      <c r="AQ84" s="59">
        <v>12000</v>
      </c>
      <c r="AR84" s="6">
        <v>13200</v>
      </c>
      <c r="AS84" s="6"/>
      <c r="AT84" s="59">
        <v>13200</v>
      </c>
      <c r="AU84" s="59">
        <v>15600</v>
      </c>
      <c r="AV84" s="59"/>
      <c r="AW84" s="59">
        <v>15600</v>
      </c>
      <c r="AX84" s="59">
        <v>17400</v>
      </c>
      <c r="AY84" s="59">
        <v>17400</v>
      </c>
      <c r="AZ84" s="14">
        <f t="shared" si="14"/>
        <v>0.11538461538461539</v>
      </c>
      <c r="BA84" s="64"/>
      <c r="BB84" s="68"/>
    </row>
    <row r="85" spans="1:54" x14ac:dyDescent="0.2">
      <c r="A85" s="45" t="s">
        <v>73</v>
      </c>
      <c r="B85" s="28">
        <v>282219</v>
      </c>
      <c r="C85" s="30">
        <v>4000</v>
      </c>
      <c r="D85" s="28">
        <f t="shared" si="19"/>
        <v>278219</v>
      </c>
      <c r="E85" s="28">
        <v>284260</v>
      </c>
      <c r="F85" s="28">
        <v>284260</v>
      </c>
      <c r="G85" s="28"/>
      <c r="H85" s="28">
        <v>284260</v>
      </c>
      <c r="I85" s="28">
        <v>288543</v>
      </c>
      <c r="J85" s="28"/>
      <c r="K85" s="28">
        <v>288543</v>
      </c>
      <c r="L85" s="28">
        <v>293560</v>
      </c>
      <c r="M85" s="28">
        <v>293560</v>
      </c>
      <c r="N85" s="28"/>
      <c r="O85" s="28">
        <v>293560</v>
      </c>
      <c r="P85" s="28">
        <v>289969</v>
      </c>
      <c r="Q85" s="28">
        <v>289969</v>
      </c>
      <c r="R85" s="28"/>
      <c r="S85" s="28">
        <v>289969</v>
      </c>
      <c r="T85" s="28">
        <v>289968</v>
      </c>
      <c r="U85" s="28"/>
      <c r="V85" s="28">
        <v>289968</v>
      </c>
      <c r="W85" s="28">
        <v>297164</v>
      </c>
      <c r="X85" s="28"/>
      <c r="Y85" s="28">
        <v>297164</v>
      </c>
      <c r="Z85" s="28">
        <v>308300</v>
      </c>
      <c r="AA85" s="28"/>
      <c r="AB85" s="28">
        <v>308300</v>
      </c>
      <c r="AC85" s="28">
        <v>320543</v>
      </c>
      <c r="AD85" s="28"/>
      <c r="AE85" s="28">
        <v>320543</v>
      </c>
      <c r="AF85" s="28">
        <v>89000</v>
      </c>
      <c r="AG85" s="28"/>
      <c r="AH85" s="28">
        <v>89000</v>
      </c>
      <c r="AI85" s="28">
        <v>89000</v>
      </c>
      <c r="AJ85" s="28"/>
      <c r="AK85" s="28">
        <v>89000</v>
      </c>
      <c r="AL85" s="28">
        <v>87700</v>
      </c>
      <c r="AM85" s="28"/>
      <c r="AN85" s="28">
        <v>87700</v>
      </c>
      <c r="AO85" s="28">
        <v>93300</v>
      </c>
      <c r="AP85" s="28"/>
      <c r="AQ85" s="28">
        <v>93300</v>
      </c>
      <c r="AR85" s="6">
        <v>101850</v>
      </c>
      <c r="AS85" s="6"/>
      <c r="AT85" s="28">
        <v>101850</v>
      </c>
      <c r="AU85" s="28">
        <v>162005</v>
      </c>
      <c r="AV85" s="28"/>
      <c r="AW85" s="28">
        <v>162005</v>
      </c>
      <c r="AX85" s="28">
        <v>144450</v>
      </c>
      <c r="AY85" s="28">
        <v>144450</v>
      </c>
      <c r="AZ85" s="14">
        <f t="shared" si="14"/>
        <v>-0.10836085306009073</v>
      </c>
      <c r="BA85" s="21"/>
      <c r="BB85" s="68"/>
    </row>
    <row r="86" spans="1:54" x14ac:dyDescent="0.2">
      <c r="A86" s="23" t="s">
        <v>49</v>
      </c>
      <c r="B86" s="28">
        <v>95869</v>
      </c>
      <c r="C86" s="32"/>
      <c r="D86" s="28">
        <f t="shared" si="19"/>
        <v>95869</v>
      </c>
      <c r="E86" s="28">
        <v>96187</v>
      </c>
      <c r="F86" s="28">
        <v>96187</v>
      </c>
      <c r="G86" s="28"/>
      <c r="H86" s="28">
        <v>96187</v>
      </c>
      <c r="I86" s="28">
        <v>96646</v>
      </c>
      <c r="J86" s="28"/>
      <c r="K86" s="28">
        <v>96646</v>
      </c>
      <c r="L86" s="28">
        <v>102046</v>
      </c>
      <c r="M86" s="28">
        <v>102046</v>
      </c>
      <c r="N86" s="28"/>
      <c r="O86" s="28">
        <v>102046</v>
      </c>
      <c r="P86" s="28">
        <v>90146</v>
      </c>
      <c r="Q86" s="28">
        <v>90146</v>
      </c>
      <c r="R86" s="28"/>
      <c r="S86" s="28">
        <v>90146</v>
      </c>
      <c r="T86" s="28">
        <v>90146</v>
      </c>
      <c r="U86" s="28"/>
      <c r="V86" s="28">
        <v>90146</v>
      </c>
      <c r="W86" s="28">
        <v>108000</v>
      </c>
      <c r="X86" s="28"/>
      <c r="Y86" s="28">
        <v>108000</v>
      </c>
      <c r="Z86" s="28">
        <v>110160</v>
      </c>
      <c r="AA86" s="28"/>
      <c r="AB86" s="28">
        <v>110160</v>
      </c>
      <c r="AC86" s="28">
        <v>110160</v>
      </c>
      <c r="AD86" s="28"/>
      <c r="AE86" s="28">
        <v>110160</v>
      </c>
      <c r="AF86" s="28">
        <v>114300</v>
      </c>
      <c r="AG86" s="28"/>
      <c r="AH86" s="28">
        <v>114300</v>
      </c>
      <c r="AI86" s="28">
        <v>114300</v>
      </c>
      <c r="AJ86" s="28"/>
      <c r="AK86" s="28">
        <v>114300</v>
      </c>
      <c r="AL86" s="28">
        <v>114300</v>
      </c>
      <c r="AM86" s="28"/>
      <c r="AN86" s="28">
        <v>114300</v>
      </c>
      <c r="AO86" s="28">
        <v>114000</v>
      </c>
      <c r="AP86" s="28"/>
      <c r="AQ86" s="28">
        <v>114000</v>
      </c>
      <c r="AR86" s="6">
        <v>129000</v>
      </c>
      <c r="AS86" s="6"/>
      <c r="AT86" s="28">
        <v>129000</v>
      </c>
      <c r="AU86" s="28">
        <v>129000</v>
      </c>
      <c r="AV86" s="28"/>
      <c r="AW86" s="28">
        <v>129000</v>
      </c>
      <c r="AX86" s="28">
        <v>139000</v>
      </c>
      <c r="AY86" s="28">
        <v>139000</v>
      </c>
      <c r="AZ86" s="14">
        <f t="shared" si="14"/>
        <v>7.7519379844961239E-2</v>
      </c>
      <c r="BA86" s="21"/>
      <c r="BB86" s="68"/>
    </row>
    <row r="87" spans="1:54" x14ac:dyDescent="0.2">
      <c r="A87" s="23" t="s">
        <v>83</v>
      </c>
      <c r="B87" s="28">
        <v>19162</v>
      </c>
      <c r="C87" s="30">
        <v>5000</v>
      </c>
      <c r="D87" s="28">
        <f t="shared" si="19"/>
        <v>14162</v>
      </c>
      <c r="E87" s="28">
        <v>14162</v>
      </c>
      <c r="F87" s="28">
        <v>14162</v>
      </c>
      <c r="G87" s="28"/>
      <c r="H87" s="28">
        <v>14162</v>
      </c>
      <c r="I87" s="28">
        <v>14162</v>
      </c>
      <c r="J87" s="28"/>
      <c r="K87" s="28">
        <v>14162</v>
      </c>
      <c r="L87" s="28">
        <v>14162</v>
      </c>
      <c r="M87" s="28">
        <v>14162</v>
      </c>
      <c r="N87" s="28"/>
      <c r="O87" s="28">
        <v>14162</v>
      </c>
      <c r="P87" s="28">
        <v>12162</v>
      </c>
      <c r="Q87" s="28">
        <v>14162</v>
      </c>
      <c r="R87" s="28"/>
      <c r="S87" s="28">
        <v>14162</v>
      </c>
      <c r="T87" s="28">
        <v>18400</v>
      </c>
      <c r="U87" s="28"/>
      <c r="V87" s="46">
        <v>18400</v>
      </c>
      <c r="W87" s="46">
        <v>18400</v>
      </c>
      <c r="X87" s="46"/>
      <c r="Y87" s="46">
        <v>18400</v>
      </c>
      <c r="Z87" s="46">
        <v>18400</v>
      </c>
      <c r="AA87" s="46"/>
      <c r="AB87" s="46">
        <v>18400</v>
      </c>
      <c r="AC87" s="46">
        <v>18400</v>
      </c>
      <c r="AD87" s="46"/>
      <c r="AE87" s="46">
        <v>18400</v>
      </c>
      <c r="AF87" s="46">
        <v>21000</v>
      </c>
      <c r="AG87" s="46"/>
      <c r="AH87" s="46">
        <v>21000</v>
      </c>
      <c r="AI87" s="46">
        <v>21000</v>
      </c>
      <c r="AJ87" s="46"/>
      <c r="AK87" s="46">
        <v>21000</v>
      </c>
      <c r="AL87" s="46">
        <v>25756</v>
      </c>
      <c r="AM87" s="46"/>
      <c r="AN87" s="46">
        <v>25756</v>
      </c>
      <c r="AO87" s="46">
        <v>27509</v>
      </c>
      <c r="AP87" s="46"/>
      <c r="AQ87" s="46">
        <v>27509</v>
      </c>
      <c r="AR87" s="6">
        <v>30248</v>
      </c>
      <c r="AS87" s="6"/>
      <c r="AT87" s="46">
        <v>30248</v>
      </c>
      <c r="AU87" s="46">
        <v>29861</v>
      </c>
      <c r="AV87" s="46"/>
      <c r="AW87" s="46">
        <v>29861</v>
      </c>
      <c r="AX87" s="46">
        <v>30150</v>
      </c>
      <c r="AY87" s="46">
        <v>30150</v>
      </c>
      <c r="AZ87" s="14">
        <f t="shared" si="14"/>
        <v>9.6781755466997087E-3</v>
      </c>
      <c r="BA87" s="22">
        <v>48493</v>
      </c>
      <c r="BB87" s="68" t="s">
        <v>121</v>
      </c>
    </row>
    <row r="88" spans="1:54" x14ac:dyDescent="0.2">
      <c r="A88" s="45" t="s">
        <v>127</v>
      </c>
      <c r="B88" s="28"/>
      <c r="C88" s="30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>
        <v>2250</v>
      </c>
      <c r="AH88" s="46">
        <v>2250</v>
      </c>
      <c r="AI88" s="46">
        <v>3000</v>
      </c>
      <c r="AJ88" s="46"/>
      <c r="AK88" s="46">
        <v>3000</v>
      </c>
      <c r="AL88" s="46">
        <v>3000</v>
      </c>
      <c r="AM88" s="46">
        <v>173</v>
      </c>
      <c r="AN88" s="46">
        <v>3173</v>
      </c>
      <c r="AO88" s="46">
        <v>6380</v>
      </c>
      <c r="AP88" s="46"/>
      <c r="AQ88" s="46">
        <v>6679</v>
      </c>
      <c r="AR88" s="6">
        <v>6380</v>
      </c>
      <c r="AS88" s="6"/>
      <c r="AT88" s="46">
        <v>6380</v>
      </c>
      <c r="AU88" s="46">
        <v>6380</v>
      </c>
      <c r="AV88" s="46">
        <v>1500</v>
      </c>
      <c r="AW88" s="46">
        <v>7880</v>
      </c>
      <c r="AX88" s="46">
        <v>7880</v>
      </c>
      <c r="AY88" s="46">
        <v>7880</v>
      </c>
      <c r="AZ88" s="14">
        <f t="shared" si="14"/>
        <v>0</v>
      </c>
      <c r="BA88" s="21"/>
      <c r="BB88" s="68"/>
    </row>
    <row r="89" spans="1:54" x14ac:dyDescent="0.2">
      <c r="A89" s="45" t="s">
        <v>131</v>
      </c>
      <c r="B89" s="28"/>
      <c r="C89" s="30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6"/>
      <c r="AS89" s="6"/>
      <c r="AT89" s="46"/>
      <c r="AU89" s="46">
        <v>0</v>
      </c>
      <c r="AV89" s="46"/>
      <c r="AW89" s="46">
        <v>0</v>
      </c>
      <c r="AX89" s="46">
        <v>3000</v>
      </c>
      <c r="AY89" s="46">
        <v>3000</v>
      </c>
      <c r="AZ89" s="14" t="s">
        <v>130</v>
      </c>
      <c r="BA89" s="21"/>
      <c r="BB89" s="68"/>
    </row>
    <row r="90" spans="1:54" x14ac:dyDescent="0.2">
      <c r="A90" s="24" t="s">
        <v>50</v>
      </c>
      <c r="B90" s="26">
        <f>SUM(B91:B98)</f>
        <v>127646</v>
      </c>
      <c r="C90" s="37">
        <f>SUM(C91:C98)</f>
        <v>4500</v>
      </c>
      <c r="D90" s="34">
        <f t="shared" si="19"/>
        <v>123146</v>
      </c>
      <c r="E90" s="26">
        <f>SUM(E91:E98)</f>
        <v>118747</v>
      </c>
      <c r="F90" s="26">
        <f>SUM(F91:F98)</f>
        <v>118747</v>
      </c>
      <c r="G90" s="26"/>
      <c r="H90" s="26">
        <f>SUM(H91:H98)</f>
        <v>118747</v>
      </c>
      <c r="I90" s="34">
        <f>SUM(I91:I98)</f>
        <v>115341</v>
      </c>
      <c r="J90" s="34"/>
      <c r="K90" s="34">
        <f>SUM(K91:K98)</f>
        <v>115341</v>
      </c>
      <c r="L90" s="34">
        <f>SUM(L91:L98)</f>
        <v>90507</v>
      </c>
      <c r="M90" s="34">
        <f>SUM(M91:M98)</f>
        <v>90507</v>
      </c>
      <c r="N90" s="34"/>
      <c r="O90" s="34">
        <f t="shared" ref="O90:T90" si="22">SUM(O91:O98)</f>
        <v>90507</v>
      </c>
      <c r="P90" s="34">
        <f t="shared" si="22"/>
        <v>91422</v>
      </c>
      <c r="Q90" s="34">
        <f t="shared" si="22"/>
        <v>91422</v>
      </c>
      <c r="R90" s="34">
        <f t="shared" si="22"/>
        <v>0</v>
      </c>
      <c r="S90" s="34">
        <f t="shared" si="22"/>
        <v>91422</v>
      </c>
      <c r="T90" s="34">
        <f t="shared" si="22"/>
        <v>92046</v>
      </c>
      <c r="U90" s="34"/>
      <c r="V90" s="34">
        <f t="shared" ref="V90:AC90" si="23">SUM(V91:V98)</f>
        <v>92046</v>
      </c>
      <c r="W90" s="34">
        <f t="shared" si="23"/>
        <v>92535</v>
      </c>
      <c r="X90" s="34">
        <f t="shared" si="23"/>
        <v>0</v>
      </c>
      <c r="Y90" s="34">
        <f t="shared" si="23"/>
        <v>92535</v>
      </c>
      <c r="Z90" s="34">
        <f t="shared" si="23"/>
        <v>94421</v>
      </c>
      <c r="AA90" s="27">
        <f t="shared" si="23"/>
        <v>0</v>
      </c>
      <c r="AB90" s="34">
        <f t="shared" si="23"/>
        <v>94421</v>
      </c>
      <c r="AC90" s="34">
        <f t="shared" si="23"/>
        <v>103420</v>
      </c>
      <c r="AD90" s="34"/>
      <c r="AE90" s="34">
        <f t="shared" ref="AE90:AK90" si="24">SUM(AE91:AE98)</f>
        <v>97218</v>
      </c>
      <c r="AF90" s="34">
        <f t="shared" si="24"/>
        <v>96976</v>
      </c>
      <c r="AG90" s="34">
        <f t="shared" si="24"/>
        <v>1167</v>
      </c>
      <c r="AH90" s="34">
        <f t="shared" si="24"/>
        <v>95712</v>
      </c>
      <c r="AI90" s="34">
        <f t="shared" si="24"/>
        <v>105524</v>
      </c>
      <c r="AJ90" s="34">
        <f t="shared" si="24"/>
        <v>2880</v>
      </c>
      <c r="AK90" s="34">
        <f t="shared" si="24"/>
        <v>108404</v>
      </c>
      <c r="AL90" s="34">
        <f>SUM(AL91:AL99)</f>
        <v>121586</v>
      </c>
      <c r="AM90" s="34"/>
      <c r="AN90" s="34">
        <f t="shared" ref="AN90:AY90" si="25">SUM(AN91:AN99)</f>
        <v>121586</v>
      </c>
      <c r="AO90" s="34">
        <f t="shared" si="25"/>
        <v>129004</v>
      </c>
      <c r="AP90" s="34">
        <f t="shared" si="25"/>
        <v>0</v>
      </c>
      <c r="AQ90" s="34">
        <f t="shared" si="25"/>
        <v>129004</v>
      </c>
      <c r="AR90" s="34">
        <f t="shared" si="25"/>
        <v>127373</v>
      </c>
      <c r="AS90" s="34">
        <f t="shared" si="25"/>
        <v>0</v>
      </c>
      <c r="AT90" s="34">
        <f t="shared" si="25"/>
        <v>127373</v>
      </c>
      <c r="AU90" s="34">
        <f t="shared" si="25"/>
        <v>129372</v>
      </c>
      <c r="AV90" s="34">
        <f t="shared" si="25"/>
        <v>0</v>
      </c>
      <c r="AW90" s="34">
        <f t="shared" si="25"/>
        <v>129372</v>
      </c>
      <c r="AX90" s="34">
        <f t="shared" si="25"/>
        <v>134348</v>
      </c>
      <c r="AY90" s="34">
        <f t="shared" si="25"/>
        <v>134348</v>
      </c>
      <c r="AZ90" s="14">
        <f t="shared" si="14"/>
        <v>3.8462727638128809E-2</v>
      </c>
      <c r="BA90" s="21"/>
      <c r="BB90" s="68"/>
    </row>
    <row r="91" spans="1:54" x14ac:dyDescent="0.2">
      <c r="A91" s="23" t="s">
        <v>51</v>
      </c>
      <c r="B91" s="28">
        <v>37623</v>
      </c>
      <c r="C91" s="32"/>
      <c r="D91" s="28">
        <f t="shared" si="19"/>
        <v>37623</v>
      </c>
      <c r="E91" s="28">
        <v>33240</v>
      </c>
      <c r="F91" s="28">
        <v>33240</v>
      </c>
      <c r="G91" s="28"/>
      <c r="H91" s="28">
        <v>33240</v>
      </c>
      <c r="I91" s="28">
        <v>31219</v>
      </c>
      <c r="J91" s="28"/>
      <c r="K91" s="28">
        <v>31219</v>
      </c>
      <c r="L91" s="28">
        <v>6500</v>
      </c>
      <c r="M91" s="28">
        <v>6500</v>
      </c>
      <c r="N91" s="28"/>
      <c r="O91" s="28">
        <v>6500</v>
      </c>
      <c r="P91" s="28">
        <v>6500</v>
      </c>
      <c r="Q91" s="28">
        <v>6500</v>
      </c>
      <c r="R91" s="28"/>
      <c r="S91" s="28">
        <v>6500</v>
      </c>
      <c r="T91" s="28">
        <v>6500</v>
      </c>
      <c r="U91" s="28"/>
      <c r="V91" s="28">
        <v>6500</v>
      </c>
      <c r="W91" s="28">
        <v>6500</v>
      </c>
      <c r="X91" s="28"/>
      <c r="Y91" s="28">
        <v>6500</v>
      </c>
      <c r="Z91" s="28">
        <v>7500</v>
      </c>
      <c r="AA91" s="28"/>
      <c r="AB91" s="28">
        <v>7500</v>
      </c>
      <c r="AC91" s="28">
        <v>7500</v>
      </c>
      <c r="AD91" s="28"/>
      <c r="AE91" s="28">
        <v>7500</v>
      </c>
      <c r="AF91" s="28">
        <v>7500</v>
      </c>
      <c r="AG91" s="28"/>
      <c r="AH91" s="28">
        <v>7500</v>
      </c>
      <c r="AI91" s="28">
        <v>7600</v>
      </c>
      <c r="AJ91" s="28"/>
      <c r="AK91" s="28">
        <v>7600</v>
      </c>
      <c r="AL91" s="28">
        <v>7600</v>
      </c>
      <c r="AM91" s="28"/>
      <c r="AN91" s="28">
        <v>7600</v>
      </c>
      <c r="AO91" s="28">
        <v>7600</v>
      </c>
      <c r="AP91" s="28"/>
      <c r="AQ91" s="28">
        <v>7600</v>
      </c>
      <c r="AR91" s="6">
        <v>7600</v>
      </c>
      <c r="AS91" s="6"/>
      <c r="AT91" s="28">
        <v>7600</v>
      </c>
      <c r="AU91" s="28">
        <v>7873</v>
      </c>
      <c r="AV91" s="28"/>
      <c r="AW91" s="28">
        <v>7873</v>
      </c>
      <c r="AX91" s="28">
        <v>7873</v>
      </c>
      <c r="AY91" s="28">
        <v>7873</v>
      </c>
      <c r="AZ91" s="14">
        <f t="shared" si="14"/>
        <v>0</v>
      </c>
      <c r="BA91" s="21"/>
      <c r="BB91" s="68"/>
    </row>
    <row r="92" spans="1:54" x14ac:dyDescent="0.2">
      <c r="A92" s="23" t="s">
        <v>52</v>
      </c>
      <c r="B92" s="31">
        <v>539</v>
      </c>
      <c r="C92" s="32"/>
      <c r="D92" s="28">
        <f t="shared" si="19"/>
        <v>539</v>
      </c>
      <c r="E92" s="31">
        <v>545</v>
      </c>
      <c r="F92" s="31">
        <v>545</v>
      </c>
      <c r="G92" s="31"/>
      <c r="H92" s="31">
        <v>545</v>
      </c>
      <c r="I92" s="31">
        <v>555</v>
      </c>
      <c r="J92" s="31"/>
      <c r="K92" s="31">
        <v>555</v>
      </c>
      <c r="L92" s="31">
        <v>569</v>
      </c>
      <c r="M92" s="31">
        <v>569</v>
      </c>
      <c r="N92" s="31"/>
      <c r="O92" s="31">
        <v>569</v>
      </c>
      <c r="P92" s="31">
        <v>583</v>
      </c>
      <c r="Q92" s="31">
        <v>583</v>
      </c>
      <c r="R92" s="31"/>
      <c r="S92" s="31">
        <v>583</v>
      </c>
      <c r="T92" s="31">
        <v>598</v>
      </c>
      <c r="U92" s="31"/>
      <c r="V92" s="31">
        <v>598</v>
      </c>
      <c r="W92" s="31">
        <v>604</v>
      </c>
      <c r="X92" s="31"/>
      <c r="Y92" s="31">
        <v>604</v>
      </c>
      <c r="Z92" s="31">
        <v>620</v>
      </c>
      <c r="AA92" s="31"/>
      <c r="AB92" s="31">
        <v>620</v>
      </c>
      <c r="AC92" s="31">
        <v>635</v>
      </c>
      <c r="AD92" s="31"/>
      <c r="AE92" s="31">
        <v>635</v>
      </c>
      <c r="AF92" s="31">
        <v>668</v>
      </c>
      <c r="AG92" s="31">
        <v>165</v>
      </c>
      <c r="AH92" s="31">
        <v>833</v>
      </c>
      <c r="AI92" s="31">
        <v>854</v>
      </c>
      <c r="AJ92" s="31"/>
      <c r="AK92" s="31">
        <v>854</v>
      </c>
      <c r="AL92" s="31">
        <v>875</v>
      </c>
      <c r="AM92" s="31"/>
      <c r="AN92" s="31">
        <v>875</v>
      </c>
      <c r="AO92" s="31">
        <v>942</v>
      </c>
      <c r="AP92" s="31"/>
      <c r="AQ92" s="31">
        <v>942</v>
      </c>
      <c r="AR92" s="5">
        <v>980</v>
      </c>
      <c r="AS92" s="5"/>
      <c r="AT92" s="31">
        <v>980</v>
      </c>
      <c r="AU92" s="28">
        <v>1014</v>
      </c>
      <c r="AV92" s="28"/>
      <c r="AW92" s="28">
        <v>1014</v>
      </c>
      <c r="AX92" s="28">
        <v>1049</v>
      </c>
      <c r="AY92" s="28">
        <v>1049</v>
      </c>
      <c r="AZ92" s="14">
        <f t="shared" si="14"/>
        <v>3.4516765285996058E-2</v>
      </c>
      <c r="BA92" s="21"/>
      <c r="BB92" s="68" t="s">
        <v>122</v>
      </c>
    </row>
    <row r="93" spans="1:54" x14ac:dyDescent="0.2">
      <c r="A93" s="23" t="s">
        <v>84</v>
      </c>
      <c r="B93" s="28">
        <v>4665</v>
      </c>
      <c r="C93" s="32"/>
      <c r="D93" s="28">
        <f t="shared" si="19"/>
        <v>4665</v>
      </c>
      <c r="E93" s="28">
        <v>4741</v>
      </c>
      <c r="F93" s="28">
        <v>4741</v>
      </c>
      <c r="G93" s="28"/>
      <c r="H93" s="28">
        <v>4741</v>
      </c>
      <c r="I93" s="28">
        <v>4761</v>
      </c>
      <c r="J93" s="28"/>
      <c r="K93" s="28">
        <v>4761</v>
      </c>
      <c r="L93" s="28">
        <v>4547</v>
      </c>
      <c r="M93" s="28">
        <v>4547</v>
      </c>
      <c r="N93" s="28"/>
      <c r="O93" s="28">
        <v>4547</v>
      </c>
      <c r="P93" s="28">
        <v>5045</v>
      </c>
      <c r="Q93" s="28">
        <v>5045</v>
      </c>
      <c r="R93" s="28"/>
      <c r="S93" s="28">
        <v>5045</v>
      </c>
      <c r="T93" s="28">
        <v>5606</v>
      </c>
      <c r="U93" s="28"/>
      <c r="V93" s="46">
        <v>5606</v>
      </c>
      <c r="W93" s="46">
        <v>6062</v>
      </c>
      <c r="X93" s="46"/>
      <c r="Y93" s="46">
        <v>6062</v>
      </c>
      <c r="Z93" s="46">
        <v>6352</v>
      </c>
      <c r="AA93" s="46"/>
      <c r="AB93" s="46">
        <v>6352</v>
      </c>
      <c r="AC93" s="46">
        <v>6418</v>
      </c>
      <c r="AD93" s="46"/>
      <c r="AE93" s="46">
        <v>6418</v>
      </c>
      <c r="AF93" s="46">
        <v>6833</v>
      </c>
      <c r="AG93" s="46"/>
      <c r="AH93" s="46">
        <v>6833</v>
      </c>
      <c r="AI93" s="46">
        <v>7774</v>
      </c>
      <c r="AJ93" s="46"/>
      <c r="AK93" s="46">
        <v>7774</v>
      </c>
      <c r="AL93" s="46">
        <v>8348</v>
      </c>
      <c r="AM93" s="46"/>
      <c r="AN93" s="46">
        <v>8348</v>
      </c>
      <c r="AO93" s="46">
        <v>8642</v>
      </c>
      <c r="AP93" s="46"/>
      <c r="AQ93" s="46">
        <v>8642</v>
      </c>
      <c r="AR93" s="6">
        <v>9086</v>
      </c>
      <c r="AS93" s="6"/>
      <c r="AT93" s="46">
        <v>9086</v>
      </c>
      <c r="AU93" s="46">
        <v>9564</v>
      </c>
      <c r="AV93" s="46"/>
      <c r="AW93" s="46">
        <v>9564</v>
      </c>
      <c r="AX93" s="46">
        <v>10367</v>
      </c>
      <c r="AY93" s="46">
        <v>10367</v>
      </c>
      <c r="AZ93" s="14">
        <f t="shared" si="14"/>
        <v>8.396068590547888E-2</v>
      </c>
      <c r="BA93" s="21"/>
      <c r="BB93" s="68"/>
    </row>
    <row r="94" spans="1:54" x14ac:dyDescent="0.2">
      <c r="A94" s="23" t="s">
        <v>53</v>
      </c>
      <c r="B94" s="28">
        <v>76283</v>
      </c>
      <c r="C94" s="30">
        <v>4500</v>
      </c>
      <c r="D94" s="28">
        <f t="shared" si="19"/>
        <v>71783</v>
      </c>
      <c r="E94" s="28">
        <v>71652</v>
      </c>
      <c r="F94" s="28">
        <v>71652</v>
      </c>
      <c r="G94" s="28"/>
      <c r="H94" s="28">
        <v>71652</v>
      </c>
      <c r="I94" s="28">
        <v>71039</v>
      </c>
      <c r="J94" s="28"/>
      <c r="K94" s="28">
        <v>71039</v>
      </c>
      <c r="L94" s="28">
        <v>71040</v>
      </c>
      <c r="M94" s="28">
        <v>71040</v>
      </c>
      <c r="N94" s="28"/>
      <c r="O94" s="28">
        <v>71040</v>
      </c>
      <c r="P94" s="28">
        <v>71040</v>
      </c>
      <c r="Q94" s="28">
        <v>71040</v>
      </c>
      <c r="R94" s="28"/>
      <c r="S94" s="28">
        <v>71040</v>
      </c>
      <c r="T94" s="28">
        <v>71000</v>
      </c>
      <c r="U94" s="28"/>
      <c r="V94" s="28">
        <v>71000</v>
      </c>
      <c r="W94" s="28">
        <v>71000</v>
      </c>
      <c r="X94" s="28"/>
      <c r="Y94" s="28">
        <v>71000</v>
      </c>
      <c r="Z94" s="28">
        <v>71000</v>
      </c>
      <c r="AA94" s="28"/>
      <c r="AB94" s="28">
        <v>71000</v>
      </c>
      <c r="AC94" s="28">
        <v>73000</v>
      </c>
      <c r="AD94" s="28"/>
      <c r="AE94" s="28">
        <v>73000</v>
      </c>
      <c r="AF94" s="28">
        <v>72190</v>
      </c>
      <c r="AG94" s="28"/>
      <c r="AH94" s="28">
        <v>72190</v>
      </c>
      <c r="AI94" s="28">
        <v>81011</v>
      </c>
      <c r="AJ94" s="28"/>
      <c r="AK94" s="28">
        <v>81011</v>
      </c>
      <c r="AL94" s="28">
        <v>87926</v>
      </c>
      <c r="AM94" s="28"/>
      <c r="AN94" s="28">
        <v>87926</v>
      </c>
      <c r="AO94" s="28">
        <v>94814</v>
      </c>
      <c r="AP94" s="28"/>
      <c r="AQ94" s="28">
        <v>94814</v>
      </c>
      <c r="AR94" s="6">
        <v>92571</v>
      </c>
      <c r="AS94" s="6"/>
      <c r="AT94" s="28">
        <v>92571</v>
      </c>
      <c r="AU94" s="28">
        <v>93492</v>
      </c>
      <c r="AV94" s="28"/>
      <c r="AW94" s="28">
        <v>93492</v>
      </c>
      <c r="AX94" s="28">
        <v>97859</v>
      </c>
      <c r="AY94" s="28">
        <v>97859</v>
      </c>
      <c r="AZ94" s="14">
        <f t="shared" si="14"/>
        <v>4.670987892012151E-2</v>
      </c>
      <c r="BA94" s="21"/>
      <c r="BB94" s="68"/>
    </row>
    <row r="95" spans="1:54" x14ac:dyDescent="0.2">
      <c r="A95" s="23" t="s">
        <v>85</v>
      </c>
      <c r="B95" s="28">
        <v>2200</v>
      </c>
      <c r="C95" s="30"/>
      <c r="D95" s="28">
        <f t="shared" si="19"/>
        <v>2200</v>
      </c>
      <c r="E95" s="28">
        <v>2200</v>
      </c>
      <c r="F95" s="28">
        <v>2200</v>
      </c>
      <c r="G95" s="28"/>
      <c r="H95" s="28">
        <v>2200</v>
      </c>
      <c r="I95" s="28">
        <v>1500</v>
      </c>
      <c r="J95" s="28"/>
      <c r="K95" s="28">
        <v>1500</v>
      </c>
      <c r="L95" s="28">
        <v>1500</v>
      </c>
      <c r="M95" s="28">
        <v>1500</v>
      </c>
      <c r="N95" s="28"/>
      <c r="O95" s="28">
        <v>1500</v>
      </c>
      <c r="P95" s="28">
        <v>1500</v>
      </c>
      <c r="Q95" s="28">
        <v>1500</v>
      </c>
      <c r="R95" s="28"/>
      <c r="S95" s="28">
        <v>1500</v>
      </c>
      <c r="T95" s="28">
        <v>1500</v>
      </c>
      <c r="U95" s="28"/>
      <c r="V95" s="28">
        <v>1500</v>
      </c>
      <c r="W95" s="28">
        <v>1500</v>
      </c>
      <c r="X95" s="28"/>
      <c r="Y95" s="28">
        <v>1500</v>
      </c>
      <c r="Z95" s="28">
        <v>1500</v>
      </c>
      <c r="AA95" s="28"/>
      <c r="AB95" s="28">
        <v>1500</v>
      </c>
      <c r="AC95" s="28">
        <v>1500</v>
      </c>
      <c r="AD95" s="28"/>
      <c r="AE95" s="28">
        <v>1500</v>
      </c>
      <c r="AF95" s="28">
        <v>1500</v>
      </c>
      <c r="AG95" s="28">
        <v>1002</v>
      </c>
      <c r="AH95" s="28">
        <v>2502</v>
      </c>
      <c r="AI95" s="28">
        <v>2474</v>
      </c>
      <c r="AJ95" s="28"/>
      <c r="AK95" s="28">
        <v>2474</v>
      </c>
      <c r="AL95" s="28">
        <v>2474</v>
      </c>
      <c r="AM95" s="28"/>
      <c r="AN95" s="28">
        <v>2474</v>
      </c>
      <c r="AO95" s="28">
        <v>2474</v>
      </c>
      <c r="AP95" s="28"/>
      <c r="AQ95" s="28">
        <v>2474</v>
      </c>
      <c r="AR95" s="6">
        <v>2500</v>
      </c>
      <c r="AS95" s="6"/>
      <c r="AT95" s="28">
        <v>2500</v>
      </c>
      <c r="AU95" s="28">
        <v>2500</v>
      </c>
      <c r="AV95" s="28"/>
      <c r="AW95" s="28">
        <v>2500</v>
      </c>
      <c r="AX95" s="28">
        <v>2500</v>
      </c>
      <c r="AY95" s="28">
        <v>2500</v>
      </c>
      <c r="AZ95" s="14">
        <f t="shared" si="14"/>
        <v>0</v>
      </c>
      <c r="BA95" s="21"/>
      <c r="BB95" s="68"/>
    </row>
    <row r="96" spans="1:54" x14ac:dyDescent="0.2">
      <c r="A96" s="23" t="s">
        <v>54</v>
      </c>
      <c r="B96" s="31">
        <v>782</v>
      </c>
      <c r="C96" s="32"/>
      <c r="D96" s="28">
        <f t="shared" si="19"/>
        <v>782</v>
      </c>
      <c r="E96" s="31">
        <v>790</v>
      </c>
      <c r="F96" s="31">
        <v>790</v>
      </c>
      <c r="G96" s="31"/>
      <c r="H96" s="31">
        <v>790</v>
      </c>
      <c r="I96" s="31">
        <v>790</v>
      </c>
      <c r="J96" s="31"/>
      <c r="K96" s="31">
        <v>790</v>
      </c>
      <c r="L96" s="31">
        <v>810</v>
      </c>
      <c r="M96" s="31">
        <v>810</v>
      </c>
      <c r="N96" s="31"/>
      <c r="O96" s="31">
        <v>810</v>
      </c>
      <c r="P96" s="31">
        <v>810</v>
      </c>
      <c r="Q96" s="31">
        <v>810</v>
      </c>
      <c r="R96" s="31"/>
      <c r="S96" s="31">
        <v>810</v>
      </c>
      <c r="T96" s="31">
        <v>830</v>
      </c>
      <c r="U96" s="31"/>
      <c r="V96" s="31">
        <v>830</v>
      </c>
      <c r="W96" s="31">
        <v>830</v>
      </c>
      <c r="X96" s="31"/>
      <c r="Y96" s="31">
        <v>830</v>
      </c>
      <c r="Z96" s="31">
        <v>851</v>
      </c>
      <c r="AA96" s="31"/>
      <c r="AB96" s="31">
        <v>851</v>
      </c>
      <c r="AC96" s="31">
        <v>872</v>
      </c>
      <c r="AD96" s="31"/>
      <c r="AE96" s="31">
        <v>872</v>
      </c>
      <c r="AF96" s="31">
        <v>916</v>
      </c>
      <c r="AG96" s="31"/>
      <c r="AH96" s="31">
        <v>916</v>
      </c>
      <c r="AI96" s="31">
        <v>939</v>
      </c>
      <c r="AJ96" s="31"/>
      <c r="AK96" s="31">
        <v>939</v>
      </c>
      <c r="AL96" s="31">
        <v>963</v>
      </c>
      <c r="AM96" s="31"/>
      <c r="AN96" s="31">
        <v>963</v>
      </c>
      <c r="AO96" s="28">
        <v>1026</v>
      </c>
      <c r="AP96" s="31"/>
      <c r="AQ96" s="28">
        <v>1026</v>
      </c>
      <c r="AR96" s="6">
        <v>1067</v>
      </c>
      <c r="AS96" s="6"/>
      <c r="AT96" s="28">
        <v>1067</v>
      </c>
      <c r="AU96" s="28">
        <v>1099</v>
      </c>
      <c r="AV96" s="28"/>
      <c r="AW96" s="28">
        <v>1099</v>
      </c>
      <c r="AX96" s="28">
        <v>1137</v>
      </c>
      <c r="AY96" s="28">
        <v>1137</v>
      </c>
      <c r="AZ96" s="14">
        <f t="shared" si="14"/>
        <v>3.4576888080072796E-2</v>
      </c>
      <c r="BA96" s="21"/>
      <c r="BB96" s="68"/>
    </row>
    <row r="97" spans="1:54" x14ac:dyDescent="0.2">
      <c r="A97" s="23" t="s">
        <v>55</v>
      </c>
      <c r="B97" s="28">
        <v>2452</v>
      </c>
      <c r="C97" s="32"/>
      <c r="D97" s="28">
        <f t="shared" si="19"/>
        <v>2452</v>
      </c>
      <c r="E97" s="31">
        <v>2477</v>
      </c>
      <c r="F97" s="31">
        <v>2477</v>
      </c>
      <c r="G97" s="31"/>
      <c r="H97" s="31">
        <v>2477</v>
      </c>
      <c r="I97" s="28">
        <v>2539</v>
      </c>
      <c r="J97" s="28"/>
      <c r="K97" s="28">
        <v>2539</v>
      </c>
      <c r="L97" s="28">
        <v>2603</v>
      </c>
      <c r="M97" s="28">
        <v>2603</v>
      </c>
      <c r="N97" s="28"/>
      <c r="O97" s="28">
        <v>2603</v>
      </c>
      <c r="P97" s="28">
        <v>2668</v>
      </c>
      <c r="Q97" s="28">
        <v>2668</v>
      </c>
      <c r="R97" s="28"/>
      <c r="S97" s="28">
        <v>2668</v>
      </c>
      <c r="T97" s="28">
        <v>2736</v>
      </c>
      <c r="U97" s="28"/>
      <c r="V97" s="28">
        <v>2736</v>
      </c>
      <c r="W97" s="28">
        <v>2763</v>
      </c>
      <c r="X97" s="28"/>
      <c r="Y97" s="28">
        <v>2763</v>
      </c>
      <c r="Z97" s="28">
        <v>2832</v>
      </c>
      <c r="AA97" s="28"/>
      <c r="AB97" s="28">
        <v>2832</v>
      </c>
      <c r="AC97" s="28">
        <v>7888</v>
      </c>
      <c r="AD97" s="28"/>
      <c r="AE97" s="28">
        <v>3138</v>
      </c>
      <c r="AF97" s="28">
        <v>3138</v>
      </c>
      <c r="AG97" s="28"/>
      <c r="AH97" s="28">
        <v>1400</v>
      </c>
      <c r="AI97" s="28">
        <v>1400</v>
      </c>
      <c r="AJ97" s="28"/>
      <c r="AK97" s="28">
        <v>1400</v>
      </c>
      <c r="AL97" s="28">
        <v>1400</v>
      </c>
      <c r="AM97" s="28"/>
      <c r="AN97" s="28">
        <v>1400</v>
      </c>
      <c r="AO97" s="28">
        <v>1506</v>
      </c>
      <c r="AP97" s="28"/>
      <c r="AQ97" s="28">
        <v>1506</v>
      </c>
      <c r="AR97" s="6">
        <v>1566</v>
      </c>
      <c r="AS97" s="6"/>
      <c r="AT97" s="28">
        <v>1566</v>
      </c>
      <c r="AU97" s="28">
        <v>1614</v>
      </c>
      <c r="AV97" s="28"/>
      <c r="AW97" s="28">
        <v>1614</v>
      </c>
      <c r="AX97" s="28">
        <v>1671</v>
      </c>
      <c r="AY97" s="28">
        <v>1671</v>
      </c>
      <c r="AZ97" s="14">
        <f t="shared" si="14"/>
        <v>3.5315985130111527E-2</v>
      </c>
      <c r="BA97" s="21"/>
      <c r="BB97" s="68"/>
    </row>
    <row r="98" spans="1:54" x14ac:dyDescent="0.2">
      <c r="A98" s="23" t="s">
        <v>56</v>
      </c>
      <c r="B98" s="28">
        <v>3102</v>
      </c>
      <c r="C98" s="32"/>
      <c r="D98" s="28">
        <f t="shared" si="19"/>
        <v>3102</v>
      </c>
      <c r="E98" s="28">
        <v>3102</v>
      </c>
      <c r="F98" s="28">
        <v>3102</v>
      </c>
      <c r="G98" s="28"/>
      <c r="H98" s="28">
        <v>3102</v>
      </c>
      <c r="I98" s="28">
        <v>2938</v>
      </c>
      <c r="J98" s="28"/>
      <c r="K98" s="28">
        <v>2938</v>
      </c>
      <c r="L98" s="28">
        <v>2938</v>
      </c>
      <c r="M98" s="28">
        <v>2938</v>
      </c>
      <c r="N98" s="28"/>
      <c r="O98" s="28">
        <v>2938</v>
      </c>
      <c r="P98" s="28">
        <v>3276</v>
      </c>
      <c r="Q98" s="28">
        <v>3276</v>
      </c>
      <c r="R98" s="28"/>
      <c r="S98" s="28">
        <v>3276</v>
      </c>
      <c r="T98" s="28">
        <v>3276</v>
      </c>
      <c r="U98" s="28"/>
      <c r="V98" s="28">
        <v>3276</v>
      </c>
      <c r="W98" s="28">
        <v>3276</v>
      </c>
      <c r="X98" s="28"/>
      <c r="Y98" s="28">
        <v>3276</v>
      </c>
      <c r="Z98" s="28">
        <v>3766</v>
      </c>
      <c r="AA98" s="28"/>
      <c r="AB98" s="28">
        <v>3766</v>
      </c>
      <c r="AC98" s="28">
        <v>5607</v>
      </c>
      <c r="AD98" s="28"/>
      <c r="AE98" s="28">
        <v>4155</v>
      </c>
      <c r="AF98" s="28">
        <v>4231</v>
      </c>
      <c r="AG98" s="28"/>
      <c r="AH98" s="28">
        <v>3538</v>
      </c>
      <c r="AI98" s="28">
        <v>3472</v>
      </c>
      <c r="AJ98" s="28">
        <v>2880</v>
      </c>
      <c r="AK98" s="28">
        <v>6352</v>
      </c>
      <c r="AL98" s="28">
        <v>7000</v>
      </c>
      <c r="AM98" s="28"/>
      <c r="AN98" s="28">
        <v>7000</v>
      </c>
      <c r="AO98" s="28">
        <v>7000</v>
      </c>
      <c r="AP98" s="28"/>
      <c r="AQ98" s="28">
        <v>7000</v>
      </c>
      <c r="AR98" s="6">
        <v>7003</v>
      </c>
      <c r="AS98" s="6"/>
      <c r="AT98" s="28">
        <v>7003</v>
      </c>
      <c r="AU98" s="28">
        <v>6966</v>
      </c>
      <c r="AV98" s="28"/>
      <c r="AW98" s="28">
        <v>6966</v>
      </c>
      <c r="AX98" s="28">
        <v>6642</v>
      </c>
      <c r="AY98" s="28">
        <v>6642</v>
      </c>
      <c r="AZ98" s="14">
        <f t="shared" si="14"/>
        <v>-4.6511627906976744E-2</v>
      </c>
      <c r="BA98" s="21"/>
      <c r="BB98" s="68"/>
    </row>
    <row r="99" spans="1:54" x14ac:dyDescent="0.2">
      <c r="A99" s="23" t="s">
        <v>111</v>
      </c>
      <c r="B99" s="28"/>
      <c r="C99" s="32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>
        <v>5000</v>
      </c>
      <c r="AM99" s="28"/>
      <c r="AN99" s="28">
        <v>5000</v>
      </c>
      <c r="AO99" s="28">
        <v>5000</v>
      </c>
      <c r="AP99" s="28"/>
      <c r="AQ99" s="28">
        <v>5000</v>
      </c>
      <c r="AR99" s="6">
        <v>5000</v>
      </c>
      <c r="AS99" s="6"/>
      <c r="AT99" s="28">
        <v>5000</v>
      </c>
      <c r="AU99" s="28">
        <v>5250</v>
      </c>
      <c r="AV99" s="28"/>
      <c r="AW99" s="28">
        <v>5250</v>
      </c>
      <c r="AX99" s="28">
        <v>5250</v>
      </c>
      <c r="AY99" s="28">
        <v>5250</v>
      </c>
      <c r="AZ99" s="14">
        <f t="shared" si="14"/>
        <v>0</v>
      </c>
      <c r="BA99" s="21"/>
      <c r="BB99" s="68"/>
    </row>
    <row r="100" spans="1:54" x14ac:dyDescent="0.2">
      <c r="A100" s="24" t="s">
        <v>57</v>
      </c>
      <c r="B100" s="26">
        <f>SUM(B101:B104)</f>
        <v>26675</v>
      </c>
      <c r="C100" s="37">
        <f>SUM(C101:C104)</f>
        <v>3300</v>
      </c>
      <c r="D100" s="34">
        <f>+SUM(B100)-(C100)</f>
        <v>23375</v>
      </c>
      <c r="E100" s="26">
        <f>SUM(E101:E104)</f>
        <v>23375</v>
      </c>
      <c r="F100" s="26">
        <f>SUM(F101:F104)</f>
        <v>23375</v>
      </c>
      <c r="G100" s="26"/>
      <c r="H100" s="26">
        <f>SUM(H101:H104)</f>
        <v>23375</v>
      </c>
      <c r="I100" s="26">
        <f>SUM(I101:I104)</f>
        <v>22031</v>
      </c>
      <c r="J100" s="26"/>
      <c r="K100" s="26">
        <f t="shared" ref="K100:AG100" si="26">SUM(K101:K104)</f>
        <v>22031</v>
      </c>
      <c r="L100" s="26">
        <f t="shared" si="26"/>
        <v>22036</v>
      </c>
      <c r="M100" s="26">
        <f t="shared" si="26"/>
        <v>22036</v>
      </c>
      <c r="N100" s="26">
        <f t="shared" si="26"/>
        <v>0</v>
      </c>
      <c r="O100" s="26">
        <f t="shared" si="26"/>
        <v>22036</v>
      </c>
      <c r="P100" s="26">
        <f t="shared" si="26"/>
        <v>17536</v>
      </c>
      <c r="Q100" s="26">
        <f t="shared" si="26"/>
        <v>17536</v>
      </c>
      <c r="R100" s="26">
        <f t="shared" si="26"/>
        <v>0</v>
      </c>
      <c r="S100" s="26">
        <f t="shared" si="26"/>
        <v>17536</v>
      </c>
      <c r="T100" s="26">
        <f t="shared" si="26"/>
        <v>17569</v>
      </c>
      <c r="U100" s="26"/>
      <c r="V100" s="26">
        <f t="shared" si="26"/>
        <v>17569</v>
      </c>
      <c r="W100" s="26">
        <f t="shared" si="26"/>
        <v>20686</v>
      </c>
      <c r="X100" s="26">
        <f t="shared" si="26"/>
        <v>0</v>
      </c>
      <c r="Y100" s="26">
        <f t="shared" si="26"/>
        <v>20686</v>
      </c>
      <c r="Z100" s="26">
        <f t="shared" si="26"/>
        <v>23884</v>
      </c>
      <c r="AA100" s="26">
        <f t="shared" si="26"/>
        <v>0</v>
      </c>
      <c r="AB100" s="26">
        <f t="shared" si="26"/>
        <v>23884</v>
      </c>
      <c r="AC100" s="26">
        <f t="shared" si="26"/>
        <v>23936</v>
      </c>
      <c r="AD100" s="26"/>
      <c r="AE100" s="26">
        <f t="shared" si="26"/>
        <v>23936</v>
      </c>
      <c r="AF100" s="26">
        <f>SUM(AF101:AF104)</f>
        <v>21993</v>
      </c>
      <c r="AG100" s="26">
        <f t="shared" si="26"/>
        <v>0</v>
      </c>
      <c r="AH100" s="26">
        <f t="shared" ref="AH100:AN100" si="27">SUM(AH101:AH104)</f>
        <v>21993</v>
      </c>
      <c r="AI100" s="26">
        <f t="shared" si="27"/>
        <v>22348</v>
      </c>
      <c r="AJ100" s="26">
        <f t="shared" si="27"/>
        <v>0</v>
      </c>
      <c r="AK100" s="26">
        <f t="shared" si="27"/>
        <v>22348</v>
      </c>
      <c r="AL100" s="26">
        <f t="shared" si="27"/>
        <v>22404</v>
      </c>
      <c r="AM100" s="26"/>
      <c r="AN100" s="26">
        <f t="shared" si="27"/>
        <v>22404</v>
      </c>
      <c r="AO100" s="26">
        <f t="shared" ref="AO100:AY100" si="28">SUM(AO101:AO104)</f>
        <v>22555</v>
      </c>
      <c r="AP100" s="26">
        <f t="shared" si="28"/>
        <v>12000</v>
      </c>
      <c r="AQ100" s="26">
        <f t="shared" si="28"/>
        <v>34555</v>
      </c>
      <c r="AR100" s="26">
        <f t="shared" si="28"/>
        <v>39499</v>
      </c>
      <c r="AS100" s="26">
        <f t="shared" si="28"/>
        <v>0</v>
      </c>
      <c r="AT100" s="26">
        <f t="shared" si="28"/>
        <v>39499</v>
      </c>
      <c r="AU100" s="26">
        <f t="shared" si="28"/>
        <v>48200</v>
      </c>
      <c r="AV100" s="26">
        <f t="shared" si="28"/>
        <v>10000</v>
      </c>
      <c r="AW100" s="26">
        <f t="shared" si="28"/>
        <v>58200</v>
      </c>
      <c r="AX100" s="26">
        <f t="shared" si="28"/>
        <v>59801</v>
      </c>
      <c r="AY100" s="26">
        <f t="shared" si="28"/>
        <v>59801</v>
      </c>
      <c r="AZ100" s="14">
        <f t="shared" si="14"/>
        <v>2.7508591065292097E-2</v>
      </c>
      <c r="BA100" s="21"/>
      <c r="BB100" s="67"/>
    </row>
    <row r="101" spans="1:54" x14ac:dyDescent="0.2">
      <c r="A101" s="23" t="s">
        <v>75</v>
      </c>
      <c r="B101" s="28">
        <v>1911</v>
      </c>
      <c r="C101" s="32">
        <v>300</v>
      </c>
      <c r="D101" s="28">
        <f>+SUM(B101)-(C101)</f>
        <v>1611</v>
      </c>
      <c r="E101" s="28">
        <v>1611</v>
      </c>
      <c r="F101" s="28">
        <v>1611</v>
      </c>
      <c r="G101" s="28"/>
      <c r="H101" s="28">
        <v>1611</v>
      </c>
      <c r="I101" s="28">
        <v>1611</v>
      </c>
      <c r="J101" s="28"/>
      <c r="K101" s="28">
        <v>1611</v>
      </c>
      <c r="L101" s="28">
        <v>1611</v>
      </c>
      <c r="M101" s="28">
        <v>1611</v>
      </c>
      <c r="N101" s="28"/>
      <c r="O101" s="28">
        <v>1611</v>
      </c>
      <c r="P101" s="28">
        <v>1611</v>
      </c>
      <c r="Q101" s="28">
        <v>1611</v>
      </c>
      <c r="R101" s="28"/>
      <c r="S101" s="28">
        <v>1611</v>
      </c>
      <c r="T101" s="28">
        <v>1644</v>
      </c>
      <c r="U101" s="28"/>
      <c r="V101" s="28">
        <v>1644</v>
      </c>
      <c r="W101" s="28">
        <v>1661</v>
      </c>
      <c r="X101" s="28"/>
      <c r="Y101" s="28">
        <v>1661</v>
      </c>
      <c r="Z101" s="28">
        <v>1703</v>
      </c>
      <c r="AA101" s="28"/>
      <c r="AB101" s="28">
        <v>1703</v>
      </c>
      <c r="AC101" s="28">
        <v>1746</v>
      </c>
      <c r="AD101" s="28"/>
      <c r="AE101" s="28">
        <v>1746</v>
      </c>
      <c r="AF101" s="28">
        <v>1835</v>
      </c>
      <c r="AG101" s="28"/>
      <c r="AH101" s="28">
        <v>1835</v>
      </c>
      <c r="AI101" s="28">
        <v>1881</v>
      </c>
      <c r="AJ101" s="28"/>
      <c r="AK101" s="28">
        <v>1881</v>
      </c>
      <c r="AL101" s="28">
        <v>1928</v>
      </c>
      <c r="AM101" s="28"/>
      <c r="AN101" s="28">
        <v>1928</v>
      </c>
      <c r="AO101" s="28">
        <v>2055</v>
      </c>
      <c r="AP101" s="28"/>
      <c r="AQ101" s="28">
        <v>2055</v>
      </c>
      <c r="AR101" s="28">
        <v>2137</v>
      </c>
      <c r="AS101" s="28"/>
      <c r="AT101" s="28">
        <v>2137</v>
      </c>
      <c r="AU101" s="28">
        <v>6677</v>
      </c>
      <c r="AV101" s="28"/>
      <c r="AW101" s="28">
        <v>6677</v>
      </c>
      <c r="AX101" s="28">
        <v>6911</v>
      </c>
      <c r="AY101" s="28">
        <v>6911</v>
      </c>
      <c r="AZ101" s="14">
        <f t="shared" si="14"/>
        <v>3.5045679197244273E-2</v>
      </c>
      <c r="BB101" s="67"/>
    </row>
    <row r="102" spans="1:54" x14ac:dyDescent="0.2">
      <c r="A102" s="23" t="s">
        <v>86</v>
      </c>
      <c r="B102" s="30">
        <v>23350</v>
      </c>
      <c r="C102" s="30">
        <v>3000</v>
      </c>
      <c r="D102" s="28">
        <f>+SUM(B102)-(C102)</f>
        <v>20350</v>
      </c>
      <c r="E102" s="28">
        <v>20350</v>
      </c>
      <c r="F102" s="28">
        <v>20350</v>
      </c>
      <c r="G102" s="28"/>
      <c r="H102" s="28">
        <v>20350</v>
      </c>
      <c r="I102" s="28">
        <v>19000</v>
      </c>
      <c r="J102" s="28"/>
      <c r="K102" s="28">
        <v>19000</v>
      </c>
      <c r="L102" s="28">
        <v>19000</v>
      </c>
      <c r="M102" s="28">
        <v>19000</v>
      </c>
      <c r="N102" s="28"/>
      <c r="O102" s="28">
        <v>19000</v>
      </c>
      <c r="P102" s="28">
        <v>14500</v>
      </c>
      <c r="Q102" s="28">
        <v>14500</v>
      </c>
      <c r="R102" s="28"/>
      <c r="S102" s="28">
        <v>14500</v>
      </c>
      <c r="T102" s="28">
        <v>14500</v>
      </c>
      <c r="U102" s="28"/>
      <c r="V102" s="28">
        <v>14500</v>
      </c>
      <c r="W102" s="28">
        <v>17600</v>
      </c>
      <c r="X102" s="28"/>
      <c r="Y102" s="28">
        <v>17600</v>
      </c>
      <c r="Z102" s="28">
        <v>20750</v>
      </c>
      <c r="AA102" s="28"/>
      <c r="AB102" s="28">
        <v>20750</v>
      </c>
      <c r="AC102" s="28">
        <v>20750</v>
      </c>
      <c r="AD102" s="28"/>
      <c r="AE102" s="28">
        <v>20750</v>
      </c>
      <c r="AF102" s="28">
        <v>18700</v>
      </c>
      <c r="AG102" s="28"/>
      <c r="AH102" s="28">
        <v>18700</v>
      </c>
      <c r="AI102" s="28">
        <v>19000</v>
      </c>
      <c r="AJ102" s="28"/>
      <c r="AK102" s="28">
        <v>19000</v>
      </c>
      <c r="AL102" s="28">
        <v>19000</v>
      </c>
      <c r="AM102" s="28"/>
      <c r="AN102" s="28">
        <v>19000</v>
      </c>
      <c r="AO102" s="28">
        <v>19000</v>
      </c>
      <c r="AP102" s="28">
        <v>12000</v>
      </c>
      <c r="AQ102" s="28">
        <v>31000</v>
      </c>
      <c r="AR102" s="28">
        <v>35852</v>
      </c>
      <c r="AS102" s="28"/>
      <c r="AT102" s="28">
        <v>35852</v>
      </c>
      <c r="AU102" s="28">
        <v>40000</v>
      </c>
      <c r="AV102" s="28">
        <v>10000</v>
      </c>
      <c r="AW102" s="28">
        <v>50000</v>
      </c>
      <c r="AX102" s="28">
        <v>51352</v>
      </c>
      <c r="AY102" s="28">
        <v>51352</v>
      </c>
      <c r="AZ102" s="14">
        <f t="shared" si="14"/>
        <v>2.7040000000000002E-2</v>
      </c>
      <c r="BA102" s="16"/>
      <c r="BB102" s="67"/>
    </row>
    <row r="103" spans="1:54" x14ac:dyDescent="0.2">
      <c r="A103" s="23" t="s">
        <v>107</v>
      </c>
      <c r="B103" s="31">
        <v>314</v>
      </c>
      <c r="C103" s="31"/>
      <c r="D103" s="28">
        <f>+SUM(B103)-(C103)</f>
        <v>314</v>
      </c>
      <c r="E103" s="31">
        <v>314</v>
      </c>
      <c r="F103" s="31">
        <v>314</v>
      </c>
      <c r="G103" s="31"/>
      <c r="H103" s="31">
        <v>314</v>
      </c>
      <c r="I103" s="31">
        <v>320</v>
      </c>
      <c r="J103" s="31"/>
      <c r="K103" s="31">
        <v>320</v>
      </c>
      <c r="L103" s="31">
        <v>325</v>
      </c>
      <c r="M103" s="31">
        <v>325</v>
      </c>
      <c r="N103" s="31"/>
      <c r="O103" s="31">
        <v>325</v>
      </c>
      <c r="P103" s="31">
        <v>325</v>
      </c>
      <c r="Q103" s="31">
        <v>325</v>
      </c>
      <c r="R103" s="31"/>
      <c r="S103" s="31">
        <v>325</v>
      </c>
      <c r="T103" s="31">
        <v>325</v>
      </c>
      <c r="U103" s="31"/>
      <c r="V103" s="31">
        <v>325</v>
      </c>
      <c r="W103" s="31">
        <v>325</v>
      </c>
      <c r="X103" s="31"/>
      <c r="Y103" s="31">
        <v>325</v>
      </c>
      <c r="Z103" s="31">
        <v>331</v>
      </c>
      <c r="AA103" s="31"/>
      <c r="AB103" s="31">
        <v>331</v>
      </c>
      <c r="AC103" s="31">
        <v>340</v>
      </c>
      <c r="AD103" s="31"/>
      <c r="AE103" s="31">
        <v>340</v>
      </c>
      <c r="AF103" s="31">
        <v>358</v>
      </c>
      <c r="AG103" s="31"/>
      <c r="AH103" s="31">
        <v>358</v>
      </c>
      <c r="AI103" s="31">
        <v>367</v>
      </c>
      <c r="AJ103" s="31"/>
      <c r="AK103" s="31">
        <v>367</v>
      </c>
      <c r="AL103" s="31">
        <v>376</v>
      </c>
      <c r="AM103" s="31"/>
      <c r="AN103" s="31">
        <v>376</v>
      </c>
      <c r="AO103" s="31">
        <v>400</v>
      </c>
      <c r="AP103" s="31"/>
      <c r="AQ103" s="31">
        <v>400</v>
      </c>
      <c r="AR103" s="31">
        <v>410</v>
      </c>
      <c r="AS103" s="31"/>
      <c r="AT103" s="31">
        <v>410</v>
      </c>
      <c r="AU103" s="31">
        <v>423</v>
      </c>
      <c r="AV103" s="31"/>
      <c r="AW103" s="31">
        <v>423</v>
      </c>
      <c r="AX103" s="31">
        <v>438</v>
      </c>
      <c r="AY103" s="31">
        <v>438</v>
      </c>
      <c r="AZ103" s="14">
        <f t="shared" si="14"/>
        <v>3.5460992907801421E-2</v>
      </c>
      <c r="BB103" s="67"/>
    </row>
    <row r="104" spans="1:54" x14ac:dyDescent="0.2">
      <c r="A104" s="23" t="s">
        <v>108</v>
      </c>
      <c r="B104" s="28">
        <v>1100</v>
      </c>
      <c r="C104" s="31"/>
      <c r="D104" s="28">
        <f>+SUM(B104)-(C104)</f>
        <v>1100</v>
      </c>
      <c r="E104" s="28">
        <v>1100</v>
      </c>
      <c r="F104" s="28">
        <v>1100</v>
      </c>
      <c r="G104" s="28"/>
      <c r="H104" s="28">
        <v>1100</v>
      </c>
      <c r="I104" s="28">
        <v>1100</v>
      </c>
      <c r="J104" s="28"/>
      <c r="K104" s="28">
        <v>1100</v>
      </c>
      <c r="L104" s="28">
        <v>1100</v>
      </c>
      <c r="M104" s="28">
        <v>1100</v>
      </c>
      <c r="N104" s="28"/>
      <c r="O104" s="28">
        <v>1100</v>
      </c>
      <c r="P104" s="28">
        <v>1100</v>
      </c>
      <c r="Q104" s="28">
        <v>1100</v>
      </c>
      <c r="R104" s="28"/>
      <c r="S104" s="28">
        <v>1100</v>
      </c>
      <c r="T104" s="28">
        <v>1100</v>
      </c>
      <c r="U104" s="28"/>
      <c r="V104" s="28">
        <v>1100</v>
      </c>
      <c r="W104" s="28">
        <v>1100</v>
      </c>
      <c r="X104" s="28"/>
      <c r="Y104" s="28">
        <v>1100</v>
      </c>
      <c r="Z104" s="28">
        <v>1100</v>
      </c>
      <c r="AA104" s="28"/>
      <c r="AB104" s="28">
        <v>1100</v>
      </c>
      <c r="AC104" s="28">
        <v>1100</v>
      </c>
      <c r="AD104" s="28"/>
      <c r="AE104" s="28">
        <v>1100</v>
      </c>
      <c r="AF104" s="28">
        <v>1100</v>
      </c>
      <c r="AG104" s="28"/>
      <c r="AH104" s="28">
        <v>1100</v>
      </c>
      <c r="AI104" s="28">
        <v>1100</v>
      </c>
      <c r="AJ104" s="28"/>
      <c r="AK104" s="28">
        <v>1100</v>
      </c>
      <c r="AL104" s="28">
        <v>1100</v>
      </c>
      <c r="AM104" s="28"/>
      <c r="AN104" s="28">
        <v>1100</v>
      </c>
      <c r="AO104" s="28">
        <v>1100</v>
      </c>
      <c r="AP104" s="28"/>
      <c r="AQ104" s="28">
        <v>1100</v>
      </c>
      <c r="AR104" s="28">
        <v>1100</v>
      </c>
      <c r="AS104" s="28"/>
      <c r="AT104" s="28">
        <v>1100</v>
      </c>
      <c r="AU104" s="28">
        <v>1100</v>
      </c>
      <c r="AV104" s="28"/>
      <c r="AW104" s="28">
        <v>1100</v>
      </c>
      <c r="AX104" s="28">
        <v>1100</v>
      </c>
      <c r="AY104" s="28">
        <v>1100</v>
      </c>
      <c r="AZ104" s="14">
        <f t="shared" si="14"/>
        <v>0</v>
      </c>
      <c r="BB104" s="67"/>
    </row>
    <row r="105" spans="1:54" x14ac:dyDescent="0.2">
      <c r="A105" s="24" t="s">
        <v>58</v>
      </c>
      <c r="B105" s="26">
        <f>SUM(B107:B114)</f>
        <v>118398</v>
      </c>
      <c r="C105" s="26">
        <f>SUM(C107:C114)</f>
        <v>12175</v>
      </c>
      <c r="D105" s="34">
        <f>+SUM(D107:D114)</f>
        <v>130573</v>
      </c>
      <c r="E105" s="26">
        <f>SUM(E107:E114)</f>
        <v>144973</v>
      </c>
      <c r="F105" s="26">
        <f>SUM(F107:F114)</f>
        <v>144973</v>
      </c>
      <c r="G105" s="26"/>
      <c r="H105" s="26">
        <f>SUM(H107:H114)</f>
        <v>144973</v>
      </c>
      <c r="I105" s="26">
        <f>SUM(I107:I114)</f>
        <v>156008</v>
      </c>
      <c r="J105" s="26"/>
      <c r="K105" s="26">
        <f>SUM(K107:K114)</f>
        <v>156008</v>
      </c>
      <c r="L105" s="26">
        <f>SUM(L107:L114)</f>
        <v>169029</v>
      </c>
      <c r="M105" s="26">
        <f>SUM(M106:M114)</f>
        <v>169029</v>
      </c>
      <c r="N105" s="26"/>
      <c r="O105" s="26">
        <f t="shared" ref="O105:T105" si="29">SUM(O106:O114)</f>
        <v>169029</v>
      </c>
      <c r="P105" s="26">
        <f t="shared" si="29"/>
        <v>180336</v>
      </c>
      <c r="Q105" s="26">
        <f t="shared" si="29"/>
        <v>180336</v>
      </c>
      <c r="R105" s="26">
        <f t="shared" si="29"/>
        <v>0</v>
      </c>
      <c r="S105" s="26">
        <f t="shared" si="29"/>
        <v>180336</v>
      </c>
      <c r="T105" s="26">
        <f t="shared" si="29"/>
        <v>175384</v>
      </c>
      <c r="U105" s="26"/>
      <c r="V105" s="26">
        <f>SUM(V106:V114)</f>
        <v>176404</v>
      </c>
      <c r="W105" s="26">
        <f>SUM(W106:W114)</f>
        <v>182623</v>
      </c>
      <c r="X105" s="26">
        <f>SUM(X106:X114)</f>
        <v>600</v>
      </c>
      <c r="Y105" s="26">
        <f>SUM(Y106:Y114)</f>
        <v>183223</v>
      </c>
      <c r="Z105" s="26">
        <f>SUM(Z106:Z114)</f>
        <v>186048</v>
      </c>
      <c r="AA105" s="26">
        <f>SUM(AA106:AA109)</f>
        <v>0</v>
      </c>
      <c r="AB105" s="26">
        <f>SUM(AB106:AB114)</f>
        <v>186048</v>
      </c>
      <c r="AC105" s="26">
        <f>SUM(AC106:AC114)</f>
        <v>193648</v>
      </c>
      <c r="AD105" s="26"/>
      <c r="AE105" s="26">
        <f t="shared" ref="AE105:AL105" si="30">SUM(AE106:AE114)</f>
        <v>192491</v>
      </c>
      <c r="AF105" s="26">
        <f t="shared" si="30"/>
        <v>185926</v>
      </c>
      <c r="AG105" s="26">
        <f t="shared" si="30"/>
        <v>0</v>
      </c>
      <c r="AH105" s="26">
        <f t="shared" si="30"/>
        <v>185926</v>
      </c>
      <c r="AI105" s="26">
        <f t="shared" si="30"/>
        <v>210681</v>
      </c>
      <c r="AJ105" s="26">
        <f t="shared" si="30"/>
        <v>0</v>
      </c>
      <c r="AK105" s="26">
        <f t="shared" si="30"/>
        <v>205681</v>
      </c>
      <c r="AL105" s="26">
        <f t="shared" si="30"/>
        <v>211989</v>
      </c>
      <c r="AM105" s="26"/>
      <c r="AN105" s="26">
        <f t="shared" ref="AN105:AY105" si="31">SUM(AN106:AN114)</f>
        <v>211989</v>
      </c>
      <c r="AO105" s="26">
        <f t="shared" si="31"/>
        <v>215868</v>
      </c>
      <c r="AP105" s="26">
        <f t="shared" si="31"/>
        <v>0</v>
      </c>
      <c r="AQ105" s="26">
        <f t="shared" si="31"/>
        <v>215868</v>
      </c>
      <c r="AR105" s="26">
        <f t="shared" si="31"/>
        <v>221845</v>
      </c>
      <c r="AS105" s="26">
        <f t="shared" si="31"/>
        <v>0</v>
      </c>
      <c r="AT105" s="26">
        <f t="shared" si="31"/>
        <v>221845</v>
      </c>
      <c r="AU105" s="26">
        <f t="shared" si="31"/>
        <v>253676</v>
      </c>
      <c r="AV105" s="26">
        <f t="shared" si="31"/>
        <v>0</v>
      </c>
      <c r="AW105" s="26">
        <f t="shared" si="31"/>
        <v>253676</v>
      </c>
      <c r="AX105" s="26">
        <f t="shared" si="31"/>
        <v>255050</v>
      </c>
      <c r="AY105" s="26">
        <f t="shared" si="31"/>
        <v>255050</v>
      </c>
      <c r="AZ105" s="14">
        <f t="shared" si="14"/>
        <v>5.416357873823302E-3</v>
      </c>
      <c r="BB105" s="67"/>
    </row>
    <row r="106" spans="1:54" x14ac:dyDescent="0.2">
      <c r="A106" s="42" t="s">
        <v>59</v>
      </c>
      <c r="B106" s="26"/>
      <c r="C106" s="26"/>
      <c r="D106" s="34"/>
      <c r="E106" s="26"/>
      <c r="F106" s="26"/>
      <c r="G106" s="26"/>
      <c r="H106" s="26"/>
      <c r="I106" s="26"/>
      <c r="J106" s="26"/>
      <c r="K106" s="26"/>
      <c r="L106" s="26"/>
      <c r="M106" s="47">
        <v>0</v>
      </c>
      <c r="N106" s="47"/>
      <c r="O106" s="47">
        <v>0</v>
      </c>
      <c r="P106" s="47">
        <v>2400</v>
      </c>
      <c r="Q106" s="47">
        <v>2400</v>
      </c>
      <c r="R106" s="47"/>
      <c r="S106" s="47">
        <v>2400</v>
      </c>
      <c r="T106" s="47">
        <v>2400</v>
      </c>
      <c r="U106" s="47">
        <v>320</v>
      </c>
      <c r="V106" s="47">
        <f>SUM(T106:U106)</f>
        <v>2720</v>
      </c>
      <c r="W106" s="47">
        <v>2880</v>
      </c>
      <c r="X106" s="47">
        <v>600</v>
      </c>
      <c r="Y106" s="47">
        <v>3480</v>
      </c>
      <c r="Z106" s="47">
        <v>4831</v>
      </c>
      <c r="AA106" s="47"/>
      <c r="AB106" s="47">
        <v>4831</v>
      </c>
      <c r="AC106" s="47">
        <v>8120</v>
      </c>
      <c r="AD106" s="47"/>
      <c r="AE106" s="47">
        <v>8120</v>
      </c>
      <c r="AF106" s="47">
        <v>9200</v>
      </c>
      <c r="AG106" s="47"/>
      <c r="AH106" s="47">
        <v>9200</v>
      </c>
      <c r="AI106" s="47">
        <v>9200</v>
      </c>
      <c r="AJ106" s="47"/>
      <c r="AK106" s="47">
        <v>9200</v>
      </c>
      <c r="AL106" s="47">
        <v>9950</v>
      </c>
      <c r="AM106" s="47"/>
      <c r="AN106" s="47">
        <v>9950</v>
      </c>
      <c r="AO106" s="47">
        <v>10450</v>
      </c>
      <c r="AP106" s="47"/>
      <c r="AQ106" s="47">
        <v>10450</v>
      </c>
      <c r="AR106" s="47">
        <v>11700</v>
      </c>
      <c r="AS106" s="47"/>
      <c r="AT106" s="47">
        <v>11700</v>
      </c>
      <c r="AU106" s="47">
        <v>11700</v>
      </c>
      <c r="AV106" s="47"/>
      <c r="AW106" s="47">
        <v>11700</v>
      </c>
      <c r="AX106" s="47">
        <v>9200</v>
      </c>
      <c r="AY106" s="47">
        <v>9200</v>
      </c>
      <c r="AZ106" s="14">
        <f t="shared" si="14"/>
        <v>-0.21367521367521367</v>
      </c>
      <c r="BB106" s="60"/>
    </row>
    <row r="107" spans="1:54" x14ac:dyDescent="0.2">
      <c r="A107" s="23" t="s">
        <v>109</v>
      </c>
      <c r="B107" s="31">
        <v>825</v>
      </c>
      <c r="C107" s="31"/>
      <c r="D107" s="28">
        <f>+SUM(B107)-(C107)</f>
        <v>825</v>
      </c>
      <c r="E107" s="31">
        <v>825</v>
      </c>
      <c r="F107" s="31">
        <v>825</v>
      </c>
      <c r="G107" s="31"/>
      <c r="H107" s="31">
        <v>825</v>
      </c>
      <c r="I107" s="31">
        <v>825</v>
      </c>
      <c r="J107" s="31"/>
      <c r="K107" s="31">
        <v>825</v>
      </c>
      <c r="L107" s="31">
        <v>825</v>
      </c>
      <c r="M107" s="31">
        <v>825</v>
      </c>
      <c r="N107" s="31"/>
      <c r="O107" s="31">
        <v>825</v>
      </c>
      <c r="P107" s="31">
        <v>825</v>
      </c>
      <c r="Q107" s="31">
        <v>825</v>
      </c>
      <c r="R107" s="31"/>
      <c r="S107" s="31">
        <v>825</v>
      </c>
      <c r="T107" s="31">
        <v>825</v>
      </c>
      <c r="U107" s="31"/>
      <c r="V107" s="31">
        <v>825</v>
      </c>
      <c r="W107" s="31">
        <v>825</v>
      </c>
      <c r="X107" s="31"/>
      <c r="Y107" s="31">
        <v>825</v>
      </c>
      <c r="Z107" s="31">
        <v>825</v>
      </c>
      <c r="AA107" s="31"/>
      <c r="AB107" s="31">
        <v>825</v>
      </c>
      <c r="AC107" s="31">
        <v>825</v>
      </c>
      <c r="AD107" s="31"/>
      <c r="AE107" s="31">
        <v>825</v>
      </c>
      <c r="AF107" s="31">
        <v>825</v>
      </c>
      <c r="AG107" s="31"/>
      <c r="AH107" s="31">
        <v>825</v>
      </c>
      <c r="AI107" s="31">
        <v>825</v>
      </c>
      <c r="AJ107" s="31"/>
      <c r="AK107" s="31">
        <v>825</v>
      </c>
      <c r="AL107" s="31">
        <v>825</v>
      </c>
      <c r="AM107" s="31"/>
      <c r="AN107" s="31">
        <v>825</v>
      </c>
      <c r="AO107" s="31">
        <v>845</v>
      </c>
      <c r="AP107" s="31"/>
      <c r="AQ107" s="31">
        <v>845</v>
      </c>
      <c r="AR107" s="31">
        <v>845</v>
      </c>
      <c r="AS107" s="31"/>
      <c r="AT107" s="31">
        <v>845</v>
      </c>
      <c r="AU107" s="31">
        <v>845</v>
      </c>
      <c r="AV107" s="31"/>
      <c r="AW107" s="31">
        <v>845</v>
      </c>
      <c r="AX107" s="31">
        <v>845</v>
      </c>
      <c r="AY107" s="31">
        <v>845</v>
      </c>
      <c r="AZ107" s="14">
        <f t="shared" si="14"/>
        <v>0</v>
      </c>
      <c r="BB107" s="60"/>
    </row>
    <row r="108" spans="1:54" x14ac:dyDescent="0.2">
      <c r="A108" s="23" t="s">
        <v>60</v>
      </c>
      <c r="B108" s="28">
        <v>6000</v>
      </c>
      <c r="C108" s="28">
        <v>12175</v>
      </c>
      <c r="D108" s="28">
        <f>+SUM(B108)+(C108)</f>
        <v>18175</v>
      </c>
      <c r="E108" s="28">
        <v>36000</v>
      </c>
      <c r="F108" s="28">
        <v>36000</v>
      </c>
      <c r="G108" s="28"/>
      <c r="H108" s="28">
        <v>36000</v>
      </c>
      <c r="I108" s="28">
        <v>44000</v>
      </c>
      <c r="J108" s="28"/>
      <c r="K108" s="28">
        <v>44000</v>
      </c>
      <c r="L108" s="28">
        <v>44000</v>
      </c>
      <c r="M108" s="28">
        <v>44000</v>
      </c>
      <c r="N108" s="28"/>
      <c r="O108" s="28">
        <v>44000</v>
      </c>
      <c r="P108" s="28">
        <v>44000</v>
      </c>
      <c r="Q108" s="28">
        <v>44000</v>
      </c>
      <c r="R108" s="28"/>
      <c r="S108" s="28">
        <v>44000</v>
      </c>
      <c r="T108" s="28">
        <v>44000</v>
      </c>
      <c r="U108" s="28"/>
      <c r="V108" s="28">
        <v>44000</v>
      </c>
      <c r="W108" s="28">
        <v>44000</v>
      </c>
      <c r="X108" s="28"/>
      <c r="Y108" s="28">
        <v>44000</v>
      </c>
      <c r="Z108" s="28">
        <v>44000</v>
      </c>
      <c r="AA108" s="28"/>
      <c r="AB108" s="28">
        <v>44000</v>
      </c>
      <c r="AC108" s="28">
        <v>44000</v>
      </c>
      <c r="AD108" s="28"/>
      <c r="AE108" s="28">
        <v>44000</v>
      </c>
      <c r="AF108" s="28">
        <v>20000</v>
      </c>
      <c r="AG108" s="28"/>
      <c r="AH108" s="28">
        <v>20000</v>
      </c>
      <c r="AI108" s="28">
        <v>20000</v>
      </c>
      <c r="AJ108" s="28"/>
      <c r="AK108" s="28">
        <v>15000</v>
      </c>
      <c r="AL108" s="28">
        <v>15000</v>
      </c>
      <c r="AM108" s="28"/>
      <c r="AN108" s="28">
        <v>15000</v>
      </c>
      <c r="AO108" s="28">
        <v>15000</v>
      </c>
      <c r="AP108" s="28"/>
      <c r="AQ108" s="28">
        <v>15000</v>
      </c>
      <c r="AR108" s="28">
        <v>15000</v>
      </c>
      <c r="AS108" s="28"/>
      <c r="AT108" s="28">
        <v>15000</v>
      </c>
      <c r="AU108" s="28">
        <v>15000</v>
      </c>
      <c r="AV108" s="28"/>
      <c r="AW108" s="28">
        <v>15000</v>
      </c>
      <c r="AX108" s="28">
        <v>15000</v>
      </c>
      <c r="AY108" s="28">
        <v>15000</v>
      </c>
      <c r="AZ108" s="14">
        <f t="shared" si="14"/>
        <v>0</v>
      </c>
      <c r="BB108" s="60"/>
    </row>
    <row r="109" spans="1:54" x14ac:dyDescent="0.2">
      <c r="A109" s="23" t="s">
        <v>87</v>
      </c>
      <c r="B109" s="30">
        <v>4941</v>
      </c>
      <c r="C109" s="31"/>
      <c r="D109" s="28">
        <f>+SUM(B109)-(C109)</f>
        <v>4941</v>
      </c>
      <c r="E109" s="28">
        <v>4941</v>
      </c>
      <c r="F109" s="28">
        <v>4941</v>
      </c>
      <c r="G109" s="28"/>
      <c r="H109" s="28">
        <v>4941</v>
      </c>
      <c r="I109" s="28">
        <v>4941</v>
      </c>
      <c r="J109" s="28"/>
      <c r="K109" s="28">
        <v>4941</v>
      </c>
      <c r="L109" s="28">
        <v>3531</v>
      </c>
      <c r="M109" s="28">
        <v>3531</v>
      </c>
      <c r="N109" s="28"/>
      <c r="O109" s="28">
        <v>3531</v>
      </c>
      <c r="P109" s="28">
        <v>3436</v>
      </c>
      <c r="Q109" s="28">
        <v>3436</v>
      </c>
      <c r="R109" s="28"/>
      <c r="S109" s="28">
        <v>3436</v>
      </c>
      <c r="T109" s="28">
        <v>3578</v>
      </c>
      <c r="U109" s="28"/>
      <c r="V109" s="28">
        <v>3578</v>
      </c>
      <c r="W109" s="28">
        <v>4072</v>
      </c>
      <c r="X109" s="28"/>
      <c r="Y109" s="28">
        <v>4072</v>
      </c>
      <c r="Z109" s="28">
        <v>2959</v>
      </c>
      <c r="AA109" s="28"/>
      <c r="AB109" s="28">
        <v>2959</v>
      </c>
      <c r="AC109" s="28">
        <v>3557</v>
      </c>
      <c r="AD109" s="28"/>
      <c r="AE109" s="28">
        <v>3557</v>
      </c>
      <c r="AF109" s="28">
        <v>3762</v>
      </c>
      <c r="AG109" s="28"/>
      <c r="AH109" s="28">
        <v>3762</v>
      </c>
      <c r="AI109" s="28">
        <v>4193</v>
      </c>
      <c r="AJ109" s="28"/>
      <c r="AK109" s="28">
        <v>4193</v>
      </c>
      <c r="AL109" s="28">
        <v>5225</v>
      </c>
      <c r="AM109" s="28"/>
      <c r="AN109" s="28">
        <v>5225</v>
      </c>
      <c r="AO109" s="28">
        <v>5203</v>
      </c>
      <c r="AP109" s="28"/>
      <c r="AQ109" s="28">
        <v>5203</v>
      </c>
      <c r="AR109" s="28">
        <v>5682</v>
      </c>
      <c r="AS109" s="28"/>
      <c r="AT109" s="28">
        <v>5682</v>
      </c>
      <c r="AU109" s="28">
        <v>5846</v>
      </c>
      <c r="AV109" s="28"/>
      <c r="AW109" s="28">
        <v>5846</v>
      </c>
      <c r="AX109" s="28">
        <v>6671</v>
      </c>
      <c r="AY109" s="28">
        <v>6671</v>
      </c>
      <c r="AZ109" s="14">
        <f t="shared" si="14"/>
        <v>0.14112213479302088</v>
      </c>
      <c r="BB109" s="60"/>
    </row>
    <row r="110" spans="1:54" x14ac:dyDescent="0.2">
      <c r="A110" s="23" t="s">
        <v>123</v>
      </c>
      <c r="B110" s="30">
        <v>53372</v>
      </c>
      <c r="C110" s="31"/>
      <c r="D110" s="28">
        <f>+SUM(B110)-(C110)</f>
        <v>53372</v>
      </c>
      <c r="E110" s="28">
        <v>51232</v>
      </c>
      <c r="F110" s="28">
        <v>51232</v>
      </c>
      <c r="G110" s="28"/>
      <c r="H110" s="28">
        <v>51232</v>
      </c>
      <c r="I110" s="28">
        <v>52600</v>
      </c>
      <c r="J110" s="28"/>
      <c r="K110" s="28">
        <v>52600</v>
      </c>
      <c r="L110" s="28">
        <v>66355</v>
      </c>
      <c r="M110" s="28">
        <v>66355</v>
      </c>
      <c r="N110" s="28"/>
      <c r="O110" s="28">
        <v>66355</v>
      </c>
      <c r="P110" s="28">
        <v>74800</v>
      </c>
      <c r="Q110" s="28">
        <v>74800</v>
      </c>
      <c r="R110" s="28"/>
      <c r="S110" s="28">
        <v>74800</v>
      </c>
      <c r="T110" s="28">
        <v>70094</v>
      </c>
      <c r="U110" s="28"/>
      <c r="V110" s="28">
        <v>70094</v>
      </c>
      <c r="W110" s="28">
        <v>72036</v>
      </c>
      <c r="X110" s="28"/>
      <c r="Y110" s="28">
        <v>72036</v>
      </c>
      <c r="Z110" s="28">
        <v>73315</v>
      </c>
      <c r="AA110" s="28"/>
      <c r="AB110" s="28">
        <v>73315</v>
      </c>
      <c r="AC110" s="28">
        <v>71331</v>
      </c>
      <c r="AD110" s="28"/>
      <c r="AE110" s="28">
        <v>71331</v>
      </c>
      <c r="AF110" s="28">
        <v>84365</v>
      </c>
      <c r="AG110" s="28"/>
      <c r="AH110" s="28">
        <v>84365</v>
      </c>
      <c r="AI110" s="28">
        <v>106578</v>
      </c>
      <c r="AJ110" s="28"/>
      <c r="AK110" s="28">
        <v>106578</v>
      </c>
      <c r="AL110" s="28">
        <v>109378</v>
      </c>
      <c r="AM110" s="28"/>
      <c r="AN110" s="28">
        <v>109378</v>
      </c>
      <c r="AO110" s="28">
        <v>105753</v>
      </c>
      <c r="AP110" s="28"/>
      <c r="AQ110" s="28">
        <v>105753</v>
      </c>
      <c r="AR110" s="28">
        <v>107972</v>
      </c>
      <c r="AS110" s="28"/>
      <c r="AT110" s="28">
        <v>107972</v>
      </c>
      <c r="AU110" s="28">
        <v>136216</v>
      </c>
      <c r="AV110" s="28"/>
      <c r="AW110" s="28">
        <v>136216</v>
      </c>
      <c r="AX110" s="28">
        <v>136290</v>
      </c>
      <c r="AY110" s="28">
        <v>136290</v>
      </c>
      <c r="AZ110" s="14">
        <f t="shared" si="14"/>
        <v>5.4325483056322308E-4</v>
      </c>
    </row>
    <row r="111" spans="1:54" x14ac:dyDescent="0.2">
      <c r="A111" s="23" t="s">
        <v>124</v>
      </c>
      <c r="B111" s="30"/>
      <c r="C111" s="31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>
        <v>0</v>
      </c>
      <c r="AS111" s="28"/>
      <c r="AT111" s="28">
        <v>0</v>
      </c>
      <c r="AU111" s="28">
        <v>1000</v>
      </c>
      <c r="AV111" s="28"/>
      <c r="AW111" s="28">
        <v>1000</v>
      </c>
      <c r="AX111" s="28">
        <v>1000</v>
      </c>
      <c r="AY111" s="28">
        <v>1000</v>
      </c>
      <c r="AZ111" s="14">
        <f t="shared" si="14"/>
        <v>0</v>
      </c>
    </row>
    <row r="112" spans="1:54" x14ac:dyDescent="0.2">
      <c r="A112" s="23" t="s">
        <v>88</v>
      </c>
      <c r="B112" s="28">
        <v>26372</v>
      </c>
      <c r="C112" s="48"/>
      <c r="D112" s="28">
        <f>+SUM(B112)-(C112)</f>
        <v>26372</v>
      </c>
      <c r="E112" s="28">
        <v>26750</v>
      </c>
      <c r="F112" s="28">
        <v>26750</v>
      </c>
      <c r="G112" s="28"/>
      <c r="H112" s="28">
        <v>26750</v>
      </c>
      <c r="I112" s="28">
        <v>27601</v>
      </c>
      <c r="J112" s="28"/>
      <c r="K112" s="28">
        <v>27601</v>
      </c>
      <c r="L112" s="28">
        <v>27979</v>
      </c>
      <c r="M112" s="28">
        <v>27979</v>
      </c>
      <c r="N112" s="28"/>
      <c r="O112" s="28">
        <v>27979</v>
      </c>
      <c r="P112" s="28">
        <v>28130</v>
      </c>
      <c r="Q112" s="28">
        <v>28130</v>
      </c>
      <c r="R112" s="28"/>
      <c r="S112" s="28">
        <v>28130</v>
      </c>
      <c r="T112" s="28">
        <v>27147</v>
      </c>
      <c r="U112" s="28"/>
      <c r="V112" s="28">
        <v>27147</v>
      </c>
      <c r="W112" s="28">
        <v>28322</v>
      </c>
      <c r="X112" s="28"/>
      <c r="Y112" s="28">
        <v>28322</v>
      </c>
      <c r="Z112" s="28">
        <v>29033</v>
      </c>
      <c r="AA112" s="28"/>
      <c r="AB112" s="28">
        <v>29033</v>
      </c>
      <c r="AC112" s="28">
        <v>33521</v>
      </c>
      <c r="AD112" s="28"/>
      <c r="AE112" s="28">
        <v>32364</v>
      </c>
      <c r="AF112" s="28">
        <v>33954</v>
      </c>
      <c r="AG112" s="28"/>
      <c r="AH112" s="28">
        <v>33954</v>
      </c>
      <c r="AI112" s="28">
        <v>34746</v>
      </c>
      <c r="AJ112" s="28"/>
      <c r="AK112" s="28">
        <v>34746</v>
      </c>
      <c r="AL112" s="28">
        <v>35615</v>
      </c>
      <c r="AM112" s="28"/>
      <c r="AN112" s="28">
        <v>35615</v>
      </c>
      <c r="AO112" s="28">
        <v>38151</v>
      </c>
      <c r="AP112" s="28"/>
      <c r="AQ112" s="28">
        <v>38151</v>
      </c>
      <c r="AR112" s="28">
        <v>39296</v>
      </c>
      <c r="AS112" s="28"/>
      <c r="AT112" s="28">
        <v>39296</v>
      </c>
      <c r="AU112" s="28">
        <v>40671</v>
      </c>
      <c r="AV112" s="28"/>
      <c r="AW112" s="28">
        <v>40671</v>
      </c>
      <c r="AX112" s="28">
        <v>42094</v>
      </c>
      <c r="AY112" s="28">
        <v>42094</v>
      </c>
      <c r="AZ112" s="14">
        <f t="shared" si="14"/>
        <v>3.4988075041184133E-2</v>
      </c>
    </row>
    <row r="113" spans="1:52" x14ac:dyDescent="0.2">
      <c r="A113" s="23" t="s">
        <v>89</v>
      </c>
      <c r="B113" s="28">
        <v>26008</v>
      </c>
      <c r="C113" s="31"/>
      <c r="D113" s="28">
        <f>+SUM(B113)-(C113)</f>
        <v>26008</v>
      </c>
      <c r="E113" s="28">
        <v>24345</v>
      </c>
      <c r="F113" s="28">
        <v>24345</v>
      </c>
      <c r="G113" s="28"/>
      <c r="H113" s="28">
        <v>24345</v>
      </c>
      <c r="I113" s="28">
        <v>25196</v>
      </c>
      <c r="J113" s="28"/>
      <c r="K113" s="28">
        <v>25196</v>
      </c>
      <c r="L113" s="28">
        <v>25494</v>
      </c>
      <c r="M113" s="28">
        <v>25494</v>
      </c>
      <c r="N113" s="28"/>
      <c r="O113" s="28">
        <v>25494</v>
      </c>
      <c r="P113" s="28">
        <v>25900</v>
      </c>
      <c r="Q113" s="28">
        <v>25900</v>
      </c>
      <c r="R113" s="28"/>
      <c r="S113" s="28">
        <v>25900</v>
      </c>
      <c r="T113" s="28">
        <v>26495</v>
      </c>
      <c r="U113" s="28">
        <v>700</v>
      </c>
      <c r="V113" s="28">
        <v>27195</v>
      </c>
      <c r="W113" s="28">
        <v>29643</v>
      </c>
      <c r="X113" s="28"/>
      <c r="Y113" s="28">
        <v>29643</v>
      </c>
      <c r="Z113" s="28">
        <v>30235</v>
      </c>
      <c r="AA113" s="28"/>
      <c r="AB113" s="28">
        <v>30235</v>
      </c>
      <c r="AC113" s="28">
        <v>31444</v>
      </c>
      <c r="AD113" s="28"/>
      <c r="AE113" s="28">
        <v>31444</v>
      </c>
      <c r="AF113" s="28">
        <v>32970</v>
      </c>
      <c r="AG113" s="28"/>
      <c r="AH113" s="28">
        <v>32970</v>
      </c>
      <c r="AI113" s="28">
        <v>34289</v>
      </c>
      <c r="AJ113" s="28"/>
      <c r="AK113" s="28">
        <v>34289</v>
      </c>
      <c r="AL113" s="28">
        <v>35146</v>
      </c>
      <c r="AM113" s="28"/>
      <c r="AN113" s="28">
        <v>35146</v>
      </c>
      <c r="AO113" s="28">
        <v>39616</v>
      </c>
      <c r="AP113" s="28"/>
      <c r="AQ113" s="28">
        <v>39616</v>
      </c>
      <c r="AR113" s="28">
        <v>40500</v>
      </c>
      <c r="AS113" s="28"/>
      <c r="AT113" s="28">
        <v>40500</v>
      </c>
      <c r="AU113" s="28">
        <v>41513</v>
      </c>
      <c r="AV113" s="28"/>
      <c r="AW113" s="28">
        <v>41513</v>
      </c>
      <c r="AX113" s="28">
        <v>42550</v>
      </c>
      <c r="AY113" s="28">
        <v>42550</v>
      </c>
      <c r="AZ113" s="14">
        <f t="shared" si="14"/>
        <v>2.4980126707296508E-2</v>
      </c>
    </row>
    <row r="114" spans="1:52" x14ac:dyDescent="0.2">
      <c r="A114" s="23" t="s">
        <v>110</v>
      </c>
      <c r="B114" s="31">
        <v>880</v>
      </c>
      <c r="C114" s="31"/>
      <c r="D114" s="28">
        <f>+SUM(B114)-(C114)</f>
        <v>880</v>
      </c>
      <c r="E114" s="31">
        <v>880</v>
      </c>
      <c r="F114" s="31">
        <v>880</v>
      </c>
      <c r="G114" s="31"/>
      <c r="H114" s="31">
        <v>880</v>
      </c>
      <c r="I114" s="31">
        <v>845</v>
      </c>
      <c r="J114" s="31"/>
      <c r="K114" s="31">
        <v>845</v>
      </c>
      <c r="L114" s="31">
        <v>845</v>
      </c>
      <c r="M114" s="31">
        <v>845</v>
      </c>
      <c r="N114" s="31"/>
      <c r="O114" s="31">
        <v>845</v>
      </c>
      <c r="P114" s="31">
        <v>845</v>
      </c>
      <c r="Q114" s="31">
        <v>845</v>
      </c>
      <c r="R114" s="31"/>
      <c r="S114" s="31">
        <v>845</v>
      </c>
      <c r="T114" s="31">
        <v>845</v>
      </c>
      <c r="U114" s="31"/>
      <c r="V114" s="31">
        <v>845</v>
      </c>
      <c r="W114" s="31">
        <v>845</v>
      </c>
      <c r="X114" s="31"/>
      <c r="Y114" s="31">
        <v>845</v>
      </c>
      <c r="Z114" s="31">
        <v>850</v>
      </c>
      <c r="AA114" s="31"/>
      <c r="AB114" s="31">
        <v>850</v>
      </c>
      <c r="AC114" s="31">
        <v>850</v>
      </c>
      <c r="AD114" s="31"/>
      <c r="AE114" s="31">
        <v>850</v>
      </c>
      <c r="AF114" s="31">
        <v>850</v>
      </c>
      <c r="AG114" s="31"/>
      <c r="AH114" s="31">
        <v>850</v>
      </c>
      <c r="AI114" s="31">
        <v>850</v>
      </c>
      <c r="AJ114" s="31"/>
      <c r="AK114" s="31">
        <v>850</v>
      </c>
      <c r="AL114" s="31">
        <v>850</v>
      </c>
      <c r="AM114" s="31"/>
      <c r="AN114" s="31">
        <v>850</v>
      </c>
      <c r="AO114" s="31">
        <v>850</v>
      </c>
      <c r="AP114" s="31"/>
      <c r="AQ114" s="31">
        <v>850</v>
      </c>
      <c r="AR114" s="31">
        <v>850</v>
      </c>
      <c r="AS114" s="31"/>
      <c r="AT114" s="31">
        <v>850</v>
      </c>
      <c r="AU114" s="31">
        <v>885</v>
      </c>
      <c r="AV114" s="31"/>
      <c r="AW114" s="31">
        <v>885</v>
      </c>
      <c r="AX114" s="28">
        <v>1400</v>
      </c>
      <c r="AY114" s="28">
        <v>1400</v>
      </c>
      <c r="AZ114" s="14">
        <f t="shared" si="14"/>
        <v>0.58192090395480223</v>
      </c>
    </row>
    <row r="120" spans="1:52" ht="13.5" thickBot="1" x14ac:dyDescent="0.25"/>
    <row r="121" spans="1:52" ht="13.5" thickTop="1" x14ac:dyDescent="0.2">
      <c r="A121" s="49" t="s">
        <v>72</v>
      </c>
      <c r="B121" s="50" t="e">
        <f>SUM(B122:B128)</f>
        <v>#REF!</v>
      </c>
      <c r="C121" s="51" t="e">
        <f>SUM(C122:C128)</f>
        <v>#REF!</v>
      </c>
      <c r="D121" s="50" t="e">
        <f>+SUM(B121)-(C121)</f>
        <v>#REF!</v>
      </c>
      <c r="E121" s="50" t="e">
        <f>SUM(E122:E128)</f>
        <v>#REF!</v>
      </c>
      <c r="F121" s="52" t="e">
        <f>SUM(F122:F128)</f>
        <v>#REF!</v>
      </c>
      <c r="G121" s="53"/>
      <c r="H121" s="52" t="e">
        <f>SUM(H122:H128)</f>
        <v>#REF!</v>
      </c>
      <c r="I121" s="50" t="e">
        <f>SUM(I122:I128)</f>
        <v>#REF!</v>
      </c>
      <c r="J121" s="50"/>
      <c r="K121" s="50" t="e">
        <f t="shared" ref="K121:T121" si="32">SUM(K122:K128)</f>
        <v>#REF!</v>
      </c>
      <c r="L121" s="50" t="e">
        <f t="shared" si="32"/>
        <v>#REF!</v>
      </c>
      <c r="M121" s="50" t="e">
        <f t="shared" si="32"/>
        <v>#REF!</v>
      </c>
      <c r="N121" s="50" t="e">
        <f t="shared" si="32"/>
        <v>#REF!</v>
      </c>
      <c r="O121" s="50" t="e">
        <f t="shared" si="32"/>
        <v>#REF!</v>
      </c>
      <c r="P121" s="50" t="e">
        <f t="shared" si="32"/>
        <v>#REF!</v>
      </c>
      <c r="Q121" s="50" t="e">
        <f t="shared" si="32"/>
        <v>#REF!</v>
      </c>
      <c r="R121" s="50" t="e">
        <f t="shared" si="32"/>
        <v>#REF!</v>
      </c>
      <c r="S121" s="50" t="e">
        <f t="shared" si="32"/>
        <v>#REF!</v>
      </c>
      <c r="T121" s="50" t="e">
        <f t="shared" si="32"/>
        <v>#REF!</v>
      </c>
      <c r="U121" s="50"/>
      <c r="V121" s="50" t="e">
        <f>SUM(V122:V128)</f>
        <v>#REF!</v>
      </c>
      <c r="W121" s="50" t="e">
        <f>SUM(W122:W128)</f>
        <v>#REF!</v>
      </c>
      <c r="X121" s="50" t="e">
        <f>SUM(X122:X128)</f>
        <v>#REF!</v>
      </c>
      <c r="Y121" s="50" t="e">
        <f>SUM(Y122:Y128)</f>
        <v>#REF!</v>
      </c>
      <c r="Z121" s="50" t="e">
        <f>SUM(Z122:Z128)</f>
        <v>#REF!</v>
      </c>
      <c r="AA121" s="52" t="e">
        <f>SUM(#REF!)</f>
        <v>#REF!</v>
      </c>
      <c r="AB121" s="50" t="e">
        <f>SUM(AB122:AB128)</f>
        <v>#REF!</v>
      </c>
      <c r="AC121" s="50" t="e">
        <f>SUM(AC122:AC128)</f>
        <v>#REF!</v>
      </c>
      <c r="AD121" s="50"/>
      <c r="AE121" s="50" t="e">
        <f t="shared" ref="AE121:AL121" si="33">SUM(AE122:AE128)</f>
        <v>#REF!</v>
      </c>
      <c r="AF121" s="50">
        <f t="shared" ca="1" si="33"/>
        <v>4276529</v>
      </c>
      <c r="AG121" s="50">
        <f t="shared" si="33"/>
        <v>5057</v>
      </c>
      <c r="AH121" s="50">
        <f t="shared" ca="1" si="33"/>
        <v>4273702</v>
      </c>
      <c r="AI121" s="50">
        <f t="shared" ca="1" si="33"/>
        <v>4506485</v>
      </c>
      <c r="AJ121" s="50">
        <f t="shared" ca="1" si="33"/>
        <v>55248</v>
      </c>
      <c r="AK121" s="50">
        <f t="shared" ca="1" si="33"/>
        <v>4545330</v>
      </c>
      <c r="AL121" s="50">
        <f t="shared" ca="1" si="33"/>
        <v>4838030</v>
      </c>
      <c r="AM121" s="50"/>
      <c r="AN121" s="50">
        <f t="shared" ref="AN121:AY121" ca="1" si="34">SUM(AN122:AN128)</f>
        <v>4845832</v>
      </c>
      <c r="AO121" s="50">
        <f t="shared" si="34"/>
        <v>5339242</v>
      </c>
      <c r="AP121" s="50">
        <f t="shared" si="34"/>
        <v>21427</v>
      </c>
      <c r="AQ121" s="50">
        <f t="shared" si="34"/>
        <v>5369468</v>
      </c>
      <c r="AR121" s="50">
        <f t="shared" si="34"/>
        <v>5675562</v>
      </c>
      <c r="AS121" s="50">
        <f t="shared" si="34"/>
        <v>0</v>
      </c>
      <c r="AT121" s="50">
        <f t="shared" si="34"/>
        <v>5717537</v>
      </c>
      <c r="AU121" s="50">
        <f t="shared" si="34"/>
        <v>6250555</v>
      </c>
      <c r="AV121" s="50">
        <f t="shared" si="34"/>
        <v>30231</v>
      </c>
      <c r="AW121" s="50">
        <f t="shared" si="34"/>
        <v>6280786</v>
      </c>
      <c r="AX121" s="50">
        <f t="shared" si="34"/>
        <v>6695895</v>
      </c>
      <c r="AY121" s="50">
        <f t="shared" si="34"/>
        <v>6695895</v>
      </c>
      <c r="AZ121" s="75">
        <f t="shared" ref="AZ121:AZ128" si="35">+(AY121-AW121)/AW121</f>
        <v>6.6091887225579724E-2</v>
      </c>
    </row>
    <row r="122" spans="1:52" x14ac:dyDescent="0.2">
      <c r="A122" s="54" t="s">
        <v>61</v>
      </c>
      <c r="B122" s="26" t="e">
        <f>SUM(B3)</f>
        <v>#REF!</v>
      </c>
      <c r="C122" s="37" t="e">
        <f>SUM(C3)</f>
        <v>#REF!</v>
      </c>
      <c r="D122" s="34" t="e">
        <f>SUM(D3)</f>
        <v>#REF!</v>
      </c>
      <c r="E122" s="34" t="e">
        <f>SUM(E3)</f>
        <v>#REF!</v>
      </c>
      <c r="F122" s="34" t="e">
        <f>SUM(F3)</f>
        <v>#REF!</v>
      </c>
      <c r="G122" s="34"/>
      <c r="H122" s="34" t="e">
        <f>SUM(H3)</f>
        <v>#REF!</v>
      </c>
      <c r="I122" s="34" t="e">
        <f>SUM(I3)</f>
        <v>#REF!</v>
      </c>
      <c r="J122" s="34"/>
      <c r="K122" s="34" t="e">
        <f t="shared" ref="K122:T122" si="36">SUM(K3)</f>
        <v>#REF!</v>
      </c>
      <c r="L122" s="34" t="e">
        <f t="shared" si="36"/>
        <v>#REF!</v>
      </c>
      <c r="M122" s="34" t="e">
        <f t="shared" si="36"/>
        <v>#REF!</v>
      </c>
      <c r="N122" s="34" t="e">
        <f t="shared" si="36"/>
        <v>#REF!</v>
      </c>
      <c r="O122" s="34" t="e">
        <f t="shared" si="36"/>
        <v>#REF!</v>
      </c>
      <c r="P122" s="34" t="e">
        <f t="shared" si="36"/>
        <v>#REF!</v>
      </c>
      <c r="Q122" s="34" t="e">
        <f t="shared" si="36"/>
        <v>#REF!</v>
      </c>
      <c r="R122" s="34" t="e">
        <f t="shared" si="36"/>
        <v>#REF!</v>
      </c>
      <c r="S122" s="34" t="e">
        <f t="shared" si="36"/>
        <v>#REF!</v>
      </c>
      <c r="T122" s="34" t="e">
        <f t="shared" si="36"/>
        <v>#REF!</v>
      </c>
      <c r="U122" s="34"/>
      <c r="V122" s="34" t="e">
        <f t="shared" ref="V122:AC122" si="37">SUM(V3)</f>
        <v>#REF!</v>
      </c>
      <c r="W122" s="34" t="e">
        <f t="shared" si="37"/>
        <v>#REF!</v>
      </c>
      <c r="X122" s="34" t="e">
        <f t="shared" si="37"/>
        <v>#REF!</v>
      </c>
      <c r="Y122" s="34" t="e">
        <f t="shared" si="37"/>
        <v>#REF!</v>
      </c>
      <c r="Z122" s="34" t="e">
        <f t="shared" si="37"/>
        <v>#REF!</v>
      </c>
      <c r="AA122" s="34" t="e">
        <f t="shared" si="37"/>
        <v>#REF!</v>
      </c>
      <c r="AB122" s="34" t="e">
        <f t="shared" si="37"/>
        <v>#REF!</v>
      </c>
      <c r="AC122" s="34" t="e">
        <f t="shared" si="37"/>
        <v>#REF!</v>
      </c>
      <c r="AD122" s="34"/>
      <c r="AE122" s="34" t="e">
        <f t="shared" ref="AE122:AL122" si="38">SUM(AE3)</f>
        <v>#REF!</v>
      </c>
      <c r="AF122" s="34">
        <f t="shared" si="38"/>
        <v>780172</v>
      </c>
      <c r="AG122" s="34">
        <f t="shared" si="38"/>
        <v>1640</v>
      </c>
      <c r="AH122" s="34">
        <f t="shared" si="38"/>
        <v>781812</v>
      </c>
      <c r="AI122" s="34">
        <f t="shared" si="38"/>
        <v>823454</v>
      </c>
      <c r="AJ122" s="34">
        <f t="shared" si="38"/>
        <v>10587</v>
      </c>
      <c r="AK122" s="34">
        <f t="shared" si="38"/>
        <v>850166</v>
      </c>
      <c r="AL122" s="34">
        <f t="shared" si="38"/>
        <v>895617</v>
      </c>
      <c r="AM122" s="34"/>
      <c r="AN122" s="34">
        <f>SUM(AN3)</f>
        <v>903246</v>
      </c>
      <c r="AO122" s="34">
        <f>SUM(AO3)</f>
        <v>940369</v>
      </c>
      <c r="AP122" s="34">
        <f>SUM(AP3)</f>
        <v>9427</v>
      </c>
      <c r="AQ122" s="34">
        <f>SUM(AQ3)</f>
        <v>949796</v>
      </c>
      <c r="AR122" s="34">
        <f>SUM(AR3)</f>
        <v>1052410</v>
      </c>
      <c r="AS122" s="34"/>
      <c r="AT122" s="34">
        <f t="shared" ref="AT122:AY122" si="39">SUM(AT3)</f>
        <v>1052623</v>
      </c>
      <c r="AU122" s="3">
        <f t="shared" si="39"/>
        <v>1238526</v>
      </c>
      <c r="AV122" s="3">
        <f t="shared" si="39"/>
        <v>18673</v>
      </c>
      <c r="AW122" s="3">
        <f t="shared" si="39"/>
        <v>1257199</v>
      </c>
      <c r="AX122" s="3">
        <f t="shared" si="39"/>
        <v>1420741</v>
      </c>
      <c r="AY122" s="3">
        <f t="shared" si="39"/>
        <v>1420741</v>
      </c>
      <c r="AZ122" s="76">
        <f>+(AY122-AW122)/AW122</f>
        <v>0.13008441782088595</v>
      </c>
    </row>
    <row r="123" spans="1:52" x14ac:dyDescent="0.2">
      <c r="A123" s="54" t="s">
        <v>62</v>
      </c>
      <c r="B123" s="26">
        <f>SUM(B63)</f>
        <v>2141629</v>
      </c>
      <c r="C123" s="37">
        <f>SUM(C63)</f>
        <v>2300</v>
      </c>
      <c r="D123" s="34">
        <f>+SUM(B123)-(C123)</f>
        <v>2139329</v>
      </c>
      <c r="E123" s="34">
        <f>SUM(E63)</f>
        <v>2100067</v>
      </c>
      <c r="F123" s="34">
        <f>SUM(F63)</f>
        <v>2111503</v>
      </c>
      <c r="G123" s="34"/>
      <c r="H123" s="34">
        <f>SUM(H63)</f>
        <v>2111503</v>
      </c>
      <c r="I123" s="34">
        <f>SUM(I63)</f>
        <v>2136089</v>
      </c>
      <c r="J123" s="34"/>
      <c r="K123" s="34">
        <f t="shared" ref="K123:T123" si="40">SUM(K63)</f>
        <v>2132969</v>
      </c>
      <c r="L123" s="34">
        <f t="shared" si="40"/>
        <v>2140053</v>
      </c>
      <c r="M123" s="34">
        <f t="shared" si="40"/>
        <v>2140053</v>
      </c>
      <c r="N123" s="34">
        <f t="shared" si="40"/>
        <v>0</v>
      </c>
      <c r="O123" s="34">
        <f t="shared" si="40"/>
        <v>2140353</v>
      </c>
      <c r="P123" s="34">
        <f t="shared" si="40"/>
        <v>2206977</v>
      </c>
      <c r="Q123" s="34">
        <f t="shared" ca="1" si="40"/>
        <v>239912</v>
      </c>
      <c r="R123" s="34">
        <f t="shared" ca="1" si="40"/>
        <v>0</v>
      </c>
      <c r="S123" s="34">
        <f t="shared" ca="1" si="40"/>
        <v>239912</v>
      </c>
      <c r="T123" s="34">
        <f t="shared" ca="1" si="40"/>
        <v>256496</v>
      </c>
      <c r="U123" s="34"/>
      <c r="V123" s="34">
        <f t="shared" ref="V123:AC123" ca="1" si="41">SUM(V63)</f>
        <v>256496</v>
      </c>
      <c r="W123" s="34">
        <f t="shared" ca="1" si="41"/>
        <v>259148</v>
      </c>
      <c r="X123" s="34">
        <f t="shared" ca="1" si="41"/>
        <v>0</v>
      </c>
      <c r="Y123" s="34">
        <f t="shared" ca="1" si="41"/>
        <v>259148</v>
      </c>
      <c r="Z123" s="34">
        <f t="shared" ca="1" si="41"/>
        <v>266997</v>
      </c>
      <c r="AA123" s="34">
        <f t="shared" ca="1" si="41"/>
        <v>0</v>
      </c>
      <c r="AB123" s="34">
        <f t="shared" ca="1" si="41"/>
        <v>266997</v>
      </c>
      <c r="AC123" s="34">
        <f t="shared" ca="1" si="41"/>
        <v>265416</v>
      </c>
      <c r="AD123" s="34"/>
      <c r="AE123" s="34">
        <f ca="1">SUM(AE63)</f>
        <v>265416</v>
      </c>
      <c r="AF123" s="34">
        <f ca="1">SUM(AF63)</f>
        <v>306994</v>
      </c>
      <c r="AG123" s="34">
        <f>SUM(AG64)</f>
        <v>0</v>
      </c>
      <c r="AH123" s="34">
        <f ca="1">SUM(AH63)</f>
        <v>306994</v>
      </c>
      <c r="AI123" s="34">
        <f ca="1">SUM(AI63)</f>
        <v>311600</v>
      </c>
      <c r="AJ123" s="34">
        <f ca="1">SUM(AJ63)</f>
        <v>0</v>
      </c>
      <c r="AK123" s="34">
        <f ca="1">SUM(AK63)</f>
        <v>311600</v>
      </c>
      <c r="AL123" s="34">
        <f ca="1">SUM(AL63)</f>
        <v>311872</v>
      </c>
      <c r="AM123" s="34"/>
      <c r="AN123" s="34">
        <f ca="1">SUM(AN63)</f>
        <v>311872</v>
      </c>
      <c r="AO123" s="34">
        <f>SUM(AO63)</f>
        <v>617987</v>
      </c>
      <c r="AP123" s="34">
        <f>SUM(AP63)</f>
        <v>0</v>
      </c>
      <c r="AQ123" s="34">
        <f>SUM(AQ63)</f>
        <v>626487</v>
      </c>
      <c r="AR123" s="34">
        <f>SUM(AR63)</f>
        <v>631715</v>
      </c>
      <c r="AS123" s="34"/>
      <c r="AT123" s="34">
        <f t="shared" ref="AT123:AY123" si="42">SUM(AT63)</f>
        <v>631715</v>
      </c>
      <c r="AU123" s="4">
        <f t="shared" si="42"/>
        <v>748847</v>
      </c>
      <c r="AV123" s="4">
        <f t="shared" si="42"/>
        <v>58</v>
      </c>
      <c r="AW123" s="4">
        <f t="shared" si="42"/>
        <v>748905</v>
      </c>
      <c r="AX123" s="4">
        <f t="shared" si="42"/>
        <v>761723</v>
      </c>
      <c r="AY123" s="4">
        <f t="shared" si="42"/>
        <v>761723</v>
      </c>
      <c r="AZ123" s="76">
        <f t="shared" si="35"/>
        <v>1.7115655523731316E-2</v>
      </c>
    </row>
    <row r="124" spans="1:52" x14ac:dyDescent="0.2">
      <c r="A124" s="54" t="s">
        <v>63</v>
      </c>
      <c r="B124" s="26">
        <f>SUM(B79)</f>
        <v>1733452</v>
      </c>
      <c r="C124" s="37">
        <f>SUM(C79)</f>
        <v>0</v>
      </c>
      <c r="D124" s="34">
        <f>+SUM(B124)-(C124)</f>
        <v>1733452</v>
      </c>
      <c r="E124" s="34">
        <f>SUM(E79)</f>
        <v>1669859</v>
      </c>
      <c r="F124" s="34">
        <f>SUM(F79)</f>
        <v>1669859</v>
      </c>
      <c r="G124" s="34"/>
      <c r="H124" s="34">
        <f>SUM(H79)</f>
        <v>1669859</v>
      </c>
      <c r="I124" s="34">
        <f>SUM(I79)</f>
        <v>1649252</v>
      </c>
      <c r="J124" s="34"/>
      <c r="K124" s="34">
        <f t="shared" ref="K124:P124" si="43">SUM(K79)</f>
        <v>1649252</v>
      </c>
      <c r="L124" s="34">
        <f t="shared" si="43"/>
        <v>1696918</v>
      </c>
      <c r="M124" s="34">
        <f t="shared" si="43"/>
        <v>1696918</v>
      </c>
      <c r="N124" s="34">
        <f t="shared" si="43"/>
        <v>0</v>
      </c>
      <c r="O124" s="34">
        <f t="shared" si="43"/>
        <v>1696918</v>
      </c>
      <c r="P124" s="34">
        <f t="shared" si="43"/>
        <v>1782074</v>
      </c>
      <c r="Q124" s="34">
        <f>SUM(Q77)</f>
        <v>1954557</v>
      </c>
      <c r="R124" s="34">
        <f>SUM(R77)</f>
        <v>0</v>
      </c>
      <c r="S124" s="34">
        <f>SUM(S77)</f>
        <v>1954557</v>
      </c>
      <c r="T124" s="34">
        <f>SUM(T77)</f>
        <v>1990273</v>
      </c>
      <c r="U124" s="34"/>
      <c r="V124" s="34">
        <f t="shared" ref="V124:AC124" si="44">SUM(V77)</f>
        <v>1990273</v>
      </c>
      <c r="W124" s="34">
        <f t="shared" si="44"/>
        <v>2165994</v>
      </c>
      <c r="X124" s="34">
        <f t="shared" si="44"/>
        <v>0</v>
      </c>
      <c r="Y124" s="34">
        <f t="shared" si="44"/>
        <v>2165994</v>
      </c>
      <c r="Z124" s="34">
        <f t="shared" si="44"/>
        <v>2259702</v>
      </c>
      <c r="AA124" s="34">
        <f t="shared" si="44"/>
        <v>0</v>
      </c>
      <c r="AB124" s="34">
        <f t="shared" si="44"/>
        <v>2259702</v>
      </c>
      <c r="AC124" s="34">
        <f t="shared" si="44"/>
        <v>2336529</v>
      </c>
      <c r="AD124" s="34"/>
      <c r="AE124" s="34">
        <f t="shared" ref="AE124:AL124" si="45">SUM(AE77)</f>
        <v>2336529</v>
      </c>
      <c r="AF124" s="34">
        <f t="shared" si="45"/>
        <v>2414433</v>
      </c>
      <c r="AG124" s="34">
        <f t="shared" si="45"/>
        <v>0</v>
      </c>
      <c r="AH124" s="34">
        <f t="shared" si="45"/>
        <v>2414433</v>
      </c>
      <c r="AI124" s="34">
        <f t="shared" si="45"/>
        <v>2558761</v>
      </c>
      <c r="AJ124" s="34">
        <f t="shared" si="45"/>
        <v>41781</v>
      </c>
      <c r="AK124" s="34">
        <f t="shared" si="45"/>
        <v>2573014</v>
      </c>
      <c r="AL124" s="34">
        <f t="shared" si="45"/>
        <v>2779926</v>
      </c>
      <c r="AM124" s="34"/>
      <c r="AN124" s="34">
        <f>SUM(AN77)</f>
        <v>2779926</v>
      </c>
      <c r="AO124" s="34">
        <f>SUM(AO77)</f>
        <v>2885626</v>
      </c>
      <c r="AP124" s="34">
        <f>SUM(AP77)</f>
        <v>0</v>
      </c>
      <c r="AQ124" s="34">
        <f>SUM(AQ77)</f>
        <v>2885626</v>
      </c>
      <c r="AR124" s="34">
        <f>SUM(AR77)</f>
        <v>3036437</v>
      </c>
      <c r="AS124" s="34"/>
      <c r="AT124" s="34">
        <f t="shared" ref="AT124:AY124" si="46">SUM(AT77)</f>
        <v>3053876</v>
      </c>
      <c r="AU124" s="72">
        <f t="shared" si="46"/>
        <v>3162258</v>
      </c>
      <c r="AV124" s="72">
        <f t="shared" si="46"/>
        <v>0</v>
      </c>
      <c r="AW124" s="72">
        <f t="shared" si="46"/>
        <v>3162258</v>
      </c>
      <c r="AX124" s="72">
        <f t="shared" si="46"/>
        <v>3379932</v>
      </c>
      <c r="AY124" s="72">
        <f t="shared" si="46"/>
        <v>3379932</v>
      </c>
      <c r="AZ124" s="76">
        <f t="shared" si="35"/>
        <v>6.883499069335898E-2</v>
      </c>
    </row>
    <row r="125" spans="1:52" x14ac:dyDescent="0.2">
      <c r="A125" s="54" t="s">
        <v>64</v>
      </c>
      <c r="B125" s="26">
        <f>SUM(B85)</f>
        <v>282219</v>
      </c>
      <c r="C125" s="37">
        <f>SUM(C85)</f>
        <v>4000</v>
      </c>
      <c r="D125" s="34">
        <f>+SUM(B125)-(C125)</f>
        <v>278219</v>
      </c>
      <c r="E125" s="25">
        <f>SUM(E85)</f>
        <v>284260</v>
      </c>
      <c r="F125" s="38">
        <f>SUM(F85)</f>
        <v>284260</v>
      </c>
      <c r="G125" s="25"/>
      <c r="H125" s="38">
        <f>SUM(H85)</f>
        <v>284260</v>
      </c>
      <c r="I125" s="38">
        <f>SUM(I85)</f>
        <v>288543</v>
      </c>
      <c r="J125" s="38"/>
      <c r="K125" s="38">
        <f t="shared" ref="K125:P125" si="47">SUM(K85)</f>
        <v>288543</v>
      </c>
      <c r="L125" s="38">
        <f t="shared" si="47"/>
        <v>293560</v>
      </c>
      <c r="M125" s="38">
        <f t="shared" si="47"/>
        <v>293560</v>
      </c>
      <c r="N125" s="34">
        <f t="shared" si="47"/>
        <v>0</v>
      </c>
      <c r="O125" s="38">
        <f t="shared" si="47"/>
        <v>293560</v>
      </c>
      <c r="P125" s="38">
        <f t="shared" si="47"/>
        <v>289969</v>
      </c>
      <c r="Q125" s="55">
        <f>SUM(Q82)</f>
        <v>394277</v>
      </c>
      <c r="R125" s="55">
        <f>SUM(R82)</f>
        <v>0</v>
      </c>
      <c r="S125" s="55">
        <f>SUM(S82)</f>
        <v>394277</v>
      </c>
      <c r="T125" s="55">
        <f>SUM(T82)</f>
        <v>398514</v>
      </c>
      <c r="U125" s="55"/>
      <c r="V125" s="55">
        <f t="shared" ref="V125:AC125" si="48">SUM(V82)</f>
        <v>398514</v>
      </c>
      <c r="W125" s="55">
        <f t="shared" si="48"/>
        <v>423564</v>
      </c>
      <c r="X125" s="55">
        <f t="shared" si="48"/>
        <v>0</v>
      </c>
      <c r="Y125" s="55">
        <f t="shared" si="48"/>
        <v>423564</v>
      </c>
      <c r="Z125" s="55">
        <f t="shared" si="48"/>
        <v>436860</v>
      </c>
      <c r="AA125" s="55">
        <f t="shared" si="48"/>
        <v>0</v>
      </c>
      <c r="AB125" s="55">
        <f t="shared" si="48"/>
        <v>436860</v>
      </c>
      <c r="AC125" s="55">
        <f t="shared" si="48"/>
        <v>449103</v>
      </c>
      <c r="AD125" s="55"/>
      <c r="AE125" s="55">
        <f>SUM(AE82)</f>
        <v>449103</v>
      </c>
      <c r="AF125" s="34">
        <f>+SUM(AF82)</f>
        <v>470035</v>
      </c>
      <c r="AG125" s="34">
        <f>SUM(AG82)</f>
        <v>2250</v>
      </c>
      <c r="AH125" s="34">
        <f>+SUM(AH82)</f>
        <v>466832</v>
      </c>
      <c r="AI125" s="34">
        <f>+SUM(AI82)</f>
        <v>474117</v>
      </c>
      <c r="AJ125" s="34">
        <f>+SUM(AJ82)</f>
        <v>0</v>
      </c>
      <c r="AK125" s="34">
        <f>+SUM(AK82)</f>
        <v>474117</v>
      </c>
      <c r="AL125" s="34">
        <f>+SUM(AL82)</f>
        <v>494636</v>
      </c>
      <c r="AM125" s="34"/>
      <c r="AN125" s="34">
        <f>+SUM(AN82)</f>
        <v>494809</v>
      </c>
      <c r="AO125" s="34">
        <f>SUM(AO82)</f>
        <v>527833</v>
      </c>
      <c r="AP125" s="34">
        <f>SUM(AP82)</f>
        <v>0</v>
      </c>
      <c r="AQ125" s="34">
        <f>+SUM(AQ82)</f>
        <v>528132</v>
      </c>
      <c r="AR125" s="34">
        <f>+SUM(AR82)</f>
        <v>566283</v>
      </c>
      <c r="AS125" s="34"/>
      <c r="AT125" s="34">
        <f>+SUM(AT82)</f>
        <v>590606</v>
      </c>
      <c r="AU125" s="34">
        <f>SUM(AU82)</f>
        <v>669676</v>
      </c>
      <c r="AV125" s="34">
        <f>SUM(AV82)</f>
        <v>1500</v>
      </c>
      <c r="AW125" s="34">
        <f>SUM(AW82)</f>
        <v>671176</v>
      </c>
      <c r="AX125" s="34">
        <f>SUM(AX82)</f>
        <v>684300</v>
      </c>
      <c r="AY125" s="34">
        <f>SUM(AY82)</f>
        <v>684300</v>
      </c>
      <c r="AZ125" s="76">
        <f t="shared" si="35"/>
        <v>1.9553738512700095E-2</v>
      </c>
    </row>
    <row r="126" spans="1:52" x14ac:dyDescent="0.2">
      <c r="A126" s="54" t="s">
        <v>65</v>
      </c>
      <c r="B126" s="37">
        <f>SUM(B91)</f>
        <v>37623</v>
      </c>
      <c r="C126" s="37">
        <f>SUM(C91)</f>
        <v>0</v>
      </c>
      <c r="D126" s="34">
        <f>+SUM(B126)-(C126)</f>
        <v>37623</v>
      </c>
      <c r="E126" s="34">
        <f>SUM(E91)</f>
        <v>33240</v>
      </c>
      <c r="F126" s="34">
        <f>SUM(F91)</f>
        <v>33240</v>
      </c>
      <c r="G126" s="34"/>
      <c r="H126" s="34">
        <f>SUM(H91)</f>
        <v>33240</v>
      </c>
      <c r="I126" s="34">
        <f>SUM(I91)</f>
        <v>31219</v>
      </c>
      <c r="J126" s="34"/>
      <c r="K126" s="34">
        <f t="shared" ref="K126:P126" si="49">SUM(K91)</f>
        <v>31219</v>
      </c>
      <c r="L126" s="34">
        <f t="shared" si="49"/>
        <v>6500</v>
      </c>
      <c r="M126" s="34">
        <f t="shared" si="49"/>
        <v>6500</v>
      </c>
      <c r="N126" s="34">
        <f t="shared" si="49"/>
        <v>0</v>
      </c>
      <c r="O126" s="34">
        <f t="shared" si="49"/>
        <v>6500</v>
      </c>
      <c r="P126" s="34">
        <f t="shared" si="49"/>
        <v>6500</v>
      </c>
      <c r="Q126" s="34">
        <f>SUM(Q90)</f>
        <v>91422</v>
      </c>
      <c r="R126" s="34">
        <f>SUM(R90)</f>
        <v>0</v>
      </c>
      <c r="S126" s="34">
        <f>SUM(S90)</f>
        <v>91422</v>
      </c>
      <c r="T126" s="34">
        <f>SUM(T90)</f>
        <v>92046</v>
      </c>
      <c r="U126" s="34"/>
      <c r="V126" s="34">
        <f t="shared" ref="V126:AC126" si="50">SUM(V90)</f>
        <v>92046</v>
      </c>
      <c r="W126" s="34">
        <f t="shared" si="50"/>
        <v>92535</v>
      </c>
      <c r="X126" s="34">
        <f t="shared" si="50"/>
        <v>0</v>
      </c>
      <c r="Y126" s="34">
        <f t="shared" si="50"/>
        <v>92535</v>
      </c>
      <c r="Z126" s="34">
        <f t="shared" si="50"/>
        <v>94421</v>
      </c>
      <c r="AA126" s="34">
        <f t="shared" si="50"/>
        <v>0</v>
      </c>
      <c r="AB126" s="34">
        <f t="shared" si="50"/>
        <v>94421</v>
      </c>
      <c r="AC126" s="34">
        <f t="shared" si="50"/>
        <v>103420</v>
      </c>
      <c r="AD126" s="34"/>
      <c r="AE126" s="34">
        <f t="shared" ref="AE126:AL126" si="51">SUM(AE90)</f>
        <v>97218</v>
      </c>
      <c r="AF126" s="34">
        <f t="shared" si="51"/>
        <v>96976</v>
      </c>
      <c r="AG126" s="34">
        <f t="shared" si="51"/>
        <v>1167</v>
      </c>
      <c r="AH126" s="34">
        <f t="shared" si="51"/>
        <v>95712</v>
      </c>
      <c r="AI126" s="34">
        <f t="shared" si="51"/>
        <v>105524</v>
      </c>
      <c r="AJ126" s="34">
        <f t="shared" si="51"/>
        <v>2880</v>
      </c>
      <c r="AK126" s="34">
        <f t="shared" si="51"/>
        <v>108404</v>
      </c>
      <c r="AL126" s="34">
        <f t="shared" si="51"/>
        <v>121586</v>
      </c>
      <c r="AM126" s="34"/>
      <c r="AN126" s="34">
        <f>SUM(AN90)</f>
        <v>121586</v>
      </c>
      <c r="AO126" s="34">
        <f>SUM(AO90)</f>
        <v>129004</v>
      </c>
      <c r="AP126" s="34">
        <f>SUM(AP90)</f>
        <v>0</v>
      </c>
      <c r="AQ126" s="34">
        <f>SUM(AQ90)</f>
        <v>129004</v>
      </c>
      <c r="AR126" s="34">
        <f>SUM(AR90)</f>
        <v>127373</v>
      </c>
      <c r="AS126" s="34"/>
      <c r="AT126" s="34">
        <f t="shared" ref="AT126:AY126" si="52">SUM(AT90)</f>
        <v>127373</v>
      </c>
      <c r="AU126" s="34">
        <f t="shared" si="52"/>
        <v>129372</v>
      </c>
      <c r="AV126" s="34">
        <f t="shared" si="52"/>
        <v>0</v>
      </c>
      <c r="AW126" s="34">
        <f t="shared" si="52"/>
        <v>129372</v>
      </c>
      <c r="AX126" s="34">
        <f t="shared" si="52"/>
        <v>134348</v>
      </c>
      <c r="AY126" s="34">
        <f t="shared" si="52"/>
        <v>134348</v>
      </c>
      <c r="AZ126" s="76">
        <f t="shared" si="35"/>
        <v>3.8462727638128809E-2</v>
      </c>
    </row>
    <row r="127" spans="1:52" x14ac:dyDescent="0.2">
      <c r="A127" s="54" t="s">
        <v>66</v>
      </c>
      <c r="B127" s="26">
        <f>SUM(B100)</f>
        <v>26675</v>
      </c>
      <c r="C127" s="37">
        <f>SUM(C100)</f>
        <v>3300</v>
      </c>
      <c r="D127" s="34">
        <f>+SUM(B127)-(C127)</f>
        <v>23375</v>
      </c>
      <c r="E127" s="34">
        <f>SUM(E100)</f>
        <v>23375</v>
      </c>
      <c r="F127" s="34">
        <f>SUM(F100)</f>
        <v>23375</v>
      </c>
      <c r="G127" s="34"/>
      <c r="H127" s="34">
        <f>SUM(H100)</f>
        <v>23375</v>
      </c>
      <c r="I127" s="34">
        <f>SUM(I100)</f>
        <v>22031</v>
      </c>
      <c r="J127" s="34"/>
      <c r="K127" s="34">
        <f t="shared" ref="K127:T127" si="53">SUM(K100)</f>
        <v>22031</v>
      </c>
      <c r="L127" s="34">
        <f t="shared" si="53"/>
        <v>22036</v>
      </c>
      <c r="M127" s="34">
        <f t="shared" si="53"/>
        <v>22036</v>
      </c>
      <c r="N127" s="34">
        <f t="shared" si="53"/>
        <v>0</v>
      </c>
      <c r="O127" s="34">
        <f t="shared" si="53"/>
        <v>22036</v>
      </c>
      <c r="P127" s="34">
        <f t="shared" si="53"/>
        <v>17536</v>
      </c>
      <c r="Q127" s="34">
        <f t="shared" si="53"/>
        <v>17536</v>
      </c>
      <c r="R127" s="34">
        <f t="shared" si="53"/>
        <v>0</v>
      </c>
      <c r="S127" s="34">
        <f t="shared" si="53"/>
        <v>17536</v>
      </c>
      <c r="T127" s="34">
        <f t="shared" si="53"/>
        <v>17569</v>
      </c>
      <c r="U127" s="34"/>
      <c r="V127" s="34">
        <f t="shared" ref="V127:AC127" si="54">SUM(V100)</f>
        <v>17569</v>
      </c>
      <c r="W127" s="34">
        <f t="shared" si="54"/>
        <v>20686</v>
      </c>
      <c r="X127" s="34">
        <f t="shared" si="54"/>
        <v>0</v>
      </c>
      <c r="Y127" s="34">
        <f t="shared" si="54"/>
        <v>20686</v>
      </c>
      <c r="Z127" s="34">
        <f t="shared" si="54"/>
        <v>23884</v>
      </c>
      <c r="AA127" s="34">
        <f t="shared" si="54"/>
        <v>0</v>
      </c>
      <c r="AB127" s="34">
        <f t="shared" si="54"/>
        <v>23884</v>
      </c>
      <c r="AC127" s="34">
        <f t="shared" si="54"/>
        <v>23936</v>
      </c>
      <c r="AD127" s="34"/>
      <c r="AE127" s="34">
        <f t="shared" ref="AE127:AL127" si="55">SUM(AE100)</f>
        <v>23936</v>
      </c>
      <c r="AF127" s="34">
        <f t="shared" si="55"/>
        <v>21993</v>
      </c>
      <c r="AG127" s="34">
        <f t="shared" si="55"/>
        <v>0</v>
      </c>
      <c r="AH127" s="34">
        <f t="shared" si="55"/>
        <v>21993</v>
      </c>
      <c r="AI127" s="34">
        <f t="shared" si="55"/>
        <v>22348</v>
      </c>
      <c r="AJ127" s="34">
        <f t="shared" si="55"/>
        <v>0</v>
      </c>
      <c r="AK127" s="34">
        <f t="shared" si="55"/>
        <v>22348</v>
      </c>
      <c r="AL127" s="34">
        <f t="shared" si="55"/>
        <v>22404</v>
      </c>
      <c r="AM127" s="34"/>
      <c r="AN127" s="34">
        <f>SUM(AN100)</f>
        <v>22404</v>
      </c>
      <c r="AO127" s="34">
        <f>SUM(AO100)</f>
        <v>22555</v>
      </c>
      <c r="AP127" s="34">
        <f>SUM(AP100)</f>
        <v>12000</v>
      </c>
      <c r="AQ127" s="34">
        <f>SUM(AQ100)</f>
        <v>34555</v>
      </c>
      <c r="AR127" s="34">
        <f>SUM(AR100)</f>
        <v>39499</v>
      </c>
      <c r="AS127" s="34"/>
      <c r="AT127" s="34">
        <f t="shared" ref="AT127:AY127" si="56">SUM(AT100)</f>
        <v>39499</v>
      </c>
      <c r="AU127" s="34">
        <f t="shared" si="56"/>
        <v>48200</v>
      </c>
      <c r="AV127" s="34">
        <f t="shared" si="56"/>
        <v>10000</v>
      </c>
      <c r="AW127" s="34">
        <f t="shared" si="56"/>
        <v>58200</v>
      </c>
      <c r="AX127" s="34">
        <f t="shared" si="56"/>
        <v>59801</v>
      </c>
      <c r="AY127" s="34">
        <f t="shared" si="56"/>
        <v>59801</v>
      </c>
      <c r="AZ127" s="76">
        <f t="shared" si="35"/>
        <v>2.7508591065292097E-2</v>
      </c>
    </row>
    <row r="128" spans="1:52" ht="13.5" thickBot="1" x14ac:dyDescent="0.25">
      <c r="A128" s="56" t="s">
        <v>67</v>
      </c>
      <c r="B128" s="57">
        <f>SUM(B105)</f>
        <v>118398</v>
      </c>
      <c r="C128" s="57">
        <f>SUM(C105)</f>
        <v>12175</v>
      </c>
      <c r="D128" s="58">
        <f>SUM(D105)</f>
        <v>130573</v>
      </c>
      <c r="E128" s="58">
        <f>SUM(E105)</f>
        <v>144973</v>
      </c>
      <c r="F128" s="58">
        <f>SUM(F105)</f>
        <v>144973</v>
      </c>
      <c r="G128" s="58"/>
      <c r="H128" s="58">
        <f>SUM(H105)</f>
        <v>144973</v>
      </c>
      <c r="I128" s="58">
        <f>SUM(I105)</f>
        <v>156008</v>
      </c>
      <c r="J128" s="58"/>
      <c r="K128" s="58">
        <f t="shared" ref="K128:T128" si="57">SUM(K105)</f>
        <v>156008</v>
      </c>
      <c r="L128" s="58">
        <f t="shared" si="57"/>
        <v>169029</v>
      </c>
      <c r="M128" s="58">
        <f t="shared" si="57"/>
        <v>169029</v>
      </c>
      <c r="N128" s="58">
        <f t="shared" si="57"/>
        <v>0</v>
      </c>
      <c r="O128" s="58">
        <f t="shared" si="57"/>
        <v>169029</v>
      </c>
      <c r="P128" s="58">
        <f t="shared" si="57"/>
        <v>180336</v>
      </c>
      <c r="Q128" s="58">
        <f t="shared" si="57"/>
        <v>180336</v>
      </c>
      <c r="R128" s="58">
        <f t="shared" si="57"/>
        <v>0</v>
      </c>
      <c r="S128" s="58">
        <f t="shared" si="57"/>
        <v>180336</v>
      </c>
      <c r="T128" s="58">
        <f t="shared" si="57"/>
        <v>175384</v>
      </c>
      <c r="U128" s="58"/>
      <c r="V128" s="58">
        <f t="shared" ref="V128:AC128" si="58">SUM(V105)</f>
        <v>176404</v>
      </c>
      <c r="W128" s="58">
        <f t="shared" si="58"/>
        <v>182623</v>
      </c>
      <c r="X128" s="58">
        <f t="shared" si="58"/>
        <v>600</v>
      </c>
      <c r="Y128" s="58">
        <f t="shared" si="58"/>
        <v>183223</v>
      </c>
      <c r="Z128" s="58">
        <f t="shared" si="58"/>
        <v>186048</v>
      </c>
      <c r="AA128" s="58">
        <f t="shared" si="58"/>
        <v>0</v>
      </c>
      <c r="AB128" s="58">
        <f t="shared" si="58"/>
        <v>186048</v>
      </c>
      <c r="AC128" s="58">
        <f t="shared" si="58"/>
        <v>193648</v>
      </c>
      <c r="AD128" s="58"/>
      <c r="AE128" s="58">
        <f t="shared" ref="AE128:AL128" si="59">SUM(AE105)</f>
        <v>192491</v>
      </c>
      <c r="AF128" s="58">
        <f t="shared" si="59"/>
        <v>185926</v>
      </c>
      <c r="AG128" s="58">
        <f t="shared" si="59"/>
        <v>0</v>
      </c>
      <c r="AH128" s="58">
        <f t="shared" si="59"/>
        <v>185926</v>
      </c>
      <c r="AI128" s="58">
        <f t="shared" si="59"/>
        <v>210681</v>
      </c>
      <c r="AJ128" s="58">
        <f t="shared" si="59"/>
        <v>0</v>
      </c>
      <c r="AK128" s="58">
        <f t="shared" si="59"/>
        <v>205681</v>
      </c>
      <c r="AL128" s="58">
        <f t="shared" si="59"/>
        <v>211989</v>
      </c>
      <c r="AM128" s="58"/>
      <c r="AN128" s="58">
        <f>SUM(AN105)</f>
        <v>211989</v>
      </c>
      <c r="AO128" s="58">
        <f>SUM(AO105)</f>
        <v>215868</v>
      </c>
      <c r="AP128" s="58">
        <f>SUM(AP105)</f>
        <v>0</v>
      </c>
      <c r="AQ128" s="58">
        <f>SUM(AQ105)</f>
        <v>215868</v>
      </c>
      <c r="AR128" s="58">
        <f>SUM(AR105)</f>
        <v>221845</v>
      </c>
      <c r="AS128" s="58"/>
      <c r="AT128" s="58">
        <f t="shared" ref="AT128:AY128" si="60">SUM(AT105)</f>
        <v>221845</v>
      </c>
      <c r="AU128" s="58">
        <f t="shared" si="60"/>
        <v>253676</v>
      </c>
      <c r="AV128" s="58">
        <f t="shared" si="60"/>
        <v>0</v>
      </c>
      <c r="AW128" s="58">
        <f t="shared" si="60"/>
        <v>253676</v>
      </c>
      <c r="AX128" s="58">
        <f t="shared" si="60"/>
        <v>255050</v>
      </c>
      <c r="AY128" s="58">
        <f t="shared" si="60"/>
        <v>255050</v>
      </c>
      <c r="AZ128" s="77">
        <f t="shared" si="35"/>
        <v>5.416357873823302E-3</v>
      </c>
    </row>
    <row r="129" spans="52:52" ht="13.5" thickTop="1" x14ac:dyDescent="0.2">
      <c r="AZ129" s="15"/>
    </row>
    <row r="130" spans="52:52" x14ac:dyDescent="0.2">
      <c r="AZ130" s="15"/>
    </row>
    <row r="131" spans="52:52" x14ac:dyDescent="0.2">
      <c r="AZ131" s="15"/>
    </row>
    <row r="132" spans="52:52" x14ac:dyDescent="0.2">
      <c r="AZ132" s="15"/>
    </row>
    <row r="133" spans="52:52" x14ac:dyDescent="0.2">
      <c r="AZ133" s="15"/>
    </row>
    <row r="134" spans="52:52" x14ac:dyDescent="0.2">
      <c r="AZ134" s="15"/>
    </row>
    <row r="135" spans="52:52" x14ac:dyDescent="0.2">
      <c r="AZ135" s="15"/>
    </row>
    <row r="136" spans="52:52" x14ac:dyDescent="0.2">
      <c r="AZ136" s="15"/>
    </row>
    <row r="137" spans="52:52" x14ac:dyDescent="0.2">
      <c r="AZ137" s="15"/>
    </row>
    <row r="138" spans="52:52" x14ac:dyDescent="0.2">
      <c r="AZ138" s="15"/>
    </row>
    <row r="139" spans="52:52" x14ac:dyDescent="0.2">
      <c r="AZ139" s="15"/>
    </row>
    <row r="140" spans="52:52" x14ac:dyDescent="0.2">
      <c r="AZ140" s="15"/>
    </row>
    <row r="149" spans="52:52" x14ac:dyDescent="0.2">
      <c r="AZ149" s="15"/>
    </row>
    <row r="150" spans="52:52" x14ac:dyDescent="0.2">
      <c r="AZ150" s="15"/>
    </row>
    <row r="151" spans="52:52" x14ac:dyDescent="0.2">
      <c r="AZ151" s="15"/>
    </row>
    <row r="152" spans="52:52" x14ac:dyDescent="0.2">
      <c r="AZ152" s="15"/>
    </row>
    <row r="153" spans="52:52" x14ac:dyDescent="0.2">
      <c r="AZ153" s="15"/>
    </row>
    <row r="154" spans="52:52" x14ac:dyDescent="0.2">
      <c r="AZ154" s="15"/>
    </row>
  </sheetData>
  <phoneticPr fontId="10" type="noConversion"/>
  <pageMargins left="0.75" right="0.75" top="0.75" bottom="0.5" header="0.3" footer="0.3"/>
  <pageSetup scale="95" fitToHeight="0" orientation="portrait" r:id="rId1"/>
  <headerFooter alignWithMargins="0">
    <oddHeader xml:space="preserve">&amp;CFY' 2027 Annual Town Meeting Warrant
Article #7 - Omnibus
</oddHeader>
  </headerFooter>
  <ignoredErrors>
    <ignoredError sqref="W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5347-501C-4310-A8F1-4A35E391BC93}"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D381-4BDE-4EE4-8B6E-736AE43CC6E3}"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Mosher</dc:creator>
  <cp:lastModifiedBy>townadmin</cp:lastModifiedBy>
  <cp:lastPrinted>2026-04-22T16:06:06Z</cp:lastPrinted>
  <dcterms:created xsi:type="dcterms:W3CDTF">2013-12-24T14:48:04Z</dcterms:created>
  <dcterms:modified xsi:type="dcterms:W3CDTF">2026-04-22T16:06:43Z</dcterms:modified>
</cp:coreProperties>
</file>