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osb-fp\redirected$\townadmin\Documents\"/>
    </mc:Choice>
  </mc:AlternateContent>
  <bookViews>
    <workbookView xWindow="0" yWindow="0" windowWidth="19200" windowHeight="10860"/>
  </bookViews>
  <sheets>
    <sheet name="Sheet1" sheetId="1" r:id="rId1"/>
  </sheets>
  <calcPr calcId="162913" calcMode="autoNoTable" iterate="1" iterateCount="50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21" i="1" l="1"/>
  <c r="B40" i="1" l="1"/>
  <c r="H38" i="1"/>
  <c r="F30" i="1"/>
  <c r="B5" i="1"/>
  <c r="H8" i="1"/>
  <c r="B8" i="1" l="1"/>
  <c r="B41" i="1" s="1"/>
  <c r="H40" i="1"/>
</calcChain>
</file>

<file path=xl/sharedStrings.xml><?xml version="1.0" encoding="utf-8"?>
<sst xmlns="http://schemas.openxmlformats.org/spreadsheetml/2006/main" count="80" uniqueCount="75">
  <si>
    <t>Budgeted Revenue:</t>
  </si>
  <si>
    <t xml:space="preserve">Taxation Levy </t>
  </si>
  <si>
    <t>State Aid</t>
  </si>
  <si>
    <t>Est.</t>
  </si>
  <si>
    <t xml:space="preserve">Levy Limit </t>
  </si>
  <si>
    <t>Calculations</t>
  </si>
  <si>
    <t>Local Receipts</t>
  </si>
  <si>
    <t>Xfer from Stabilization</t>
  </si>
  <si>
    <t>Revolving Funds</t>
  </si>
  <si>
    <t>MTRSD Debt Exclusion</t>
  </si>
  <si>
    <t>Quintus Allen Trust Fund</t>
  </si>
  <si>
    <t>Total Revenue</t>
  </si>
  <si>
    <t>Budgeted Expenditures:</t>
  </si>
  <si>
    <t>Stabilization Fund Recap:</t>
  </si>
  <si>
    <t>General Government</t>
  </si>
  <si>
    <t>Beginning Balance</t>
  </si>
  <si>
    <t>Public Safety</t>
  </si>
  <si>
    <t>Highways</t>
  </si>
  <si>
    <t>Special Articles from Stabilization:</t>
  </si>
  <si>
    <t>Health &amp; Sanitation</t>
  </si>
  <si>
    <t xml:space="preserve">Pratt Memorial Capital Project </t>
  </si>
  <si>
    <t>Recreation</t>
  </si>
  <si>
    <t xml:space="preserve">Senior Center Capital Project </t>
  </si>
  <si>
    <t>Human Services</t>
  </si>
  <si>
    <t>Education:</t>
  </si>
  <si>
    <t xml:space="preserve">Post-Employment Benefits Liability Trust Fund </t>
  </si>
  <si>
    <t>MTRHS</t>
  </si>
  <si>
    <t xml:space="preserve">Elections Equipment Fund </t>
  </si>
  <si>
    <t>F.C. Tech School</t>
  </si>
  <si>
    <t>School Committee Stipends</t>
  </si>
  <si>
    <t>Vocational Tuition</t>
  </si>
  <si>
    <t>Offset Receipts:</t>
  </si>
  <si>
    <t>State Charges</t>
  </si>
  <si>
    <t>Snow &amp; Ice Deficit</t>
  </si>
  <si>
    <t>Overlay Reserve</t>
  </si>
  <si>
    <t>Total Transfer from Stabilization</t>
  </si>
  <si>
    <t>Unrestricted Stabilization Fund Balance</t>
  </si>
  <si>
    <t>Stabilization - Sub Accounts</t>
  </si>
  <si>
    <t>Roof Repair/Replace Balance</t>
  </si>
  <si>
    <t>Transfer In</t>
  </si>
  <si>
    <t>Transfer Out</t>
  </si>
  <si>
    <t>Vehicle Account Balance</t>
  </si>
  <si>
    <t>Tree Maint &amp; Replace Balance</t>
  </si>
  <si>
    <t>Elections Equip. Fund Balance</t>
  </si>
  <si>
    <t xml:space="preserve">Special Articles for Revolving Funds: </t>
  </si>
  <si>
    <t>Balance of Restricted Stabilization</t>
  </si>
  <si>
    <t>Total Stabilization</t>
  </si>
  <si>
    <t>Total Stabilization Fund</t>
  </si>
  <si>
    <t>Total Expenditures</t>
  </si>
  <si>
    <t>Surplus (Shortfall)</t>
  </si>
  <si>
    <t>18 Levy Limit</t>
  </si>
  <si>
    <t xml:space="preserve">Paper Compacter Box Transfer Stn </t>
  </si>
  <si>
    <t>F.C. Technical School</t>
  </si>
  <si>
    <t>19 New Growth</t>
  </si>
  <si>
    <t>Highway Equipment Stab. Account</t>
  </si>
  <si>
    <t>Various Item for Town Depart.</t>
  </si>
  <si>
    <t>($324,877 less than taxing capacity)</t>
  </si>
  <si>
    <t>Transfer Out  (Art. 18)</t>
  </si>
  <si>
    <t>Senior Center Capital Project (Art. 15)</t>
  </si>
  <si>
    <t>Pratt Memorial Capital Project  (Art. 14)</t>
  </si>
  <si>
    <t>Transfer In (Art. 12)</t>
  </si>
  <si>
    <t>Revolving Funds  (Art. 22)</t>
  </si>
  <si>
    <t>Post-Employ Benefits Liability Trust Fund  (Art. 23)</t>
  </si>
  <si>
    <t>Vehicle Replacement Account  (Art. 12)</t>
  </si>
  <si>
    <t>Highway Equipment Stabilization Account (Art. 13)</t>
  </si>
  <si>
    <t>Various Items for Town Departments (Art 16)</t>
  </si>
  <si>
    <t>Transfer In (Art. 24)</t>
  </si>
  <si>
    <t>Roof Replacement Acct (Art. 11)</t>
  </si>
  <si>
    <t>Transfer In (Art. 11)</t>
  </si>
  <si>
    <t>F.C. Tech School Capital (Art. 8)</t>
  </si>
  <si>
    <t>MTRHS Capital Debt (Art. 7)</t>
  </si>
  <si>
    <t>Paper Compacter Box at Transfer Station (Art. 25)</t>
  </si>
  <si>
    <t>Telecommunications Network</t>
  </si>
  <si>
    <t>Fiber Optic Telecommunications Network (Art. 27)</t>
  </si>
  <si>
    <t>Free Cash Transferred 4/30/18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</si>
</sst>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0.0%"/>
    <numFmt numFmtId="166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4" fontId="4" fillId="0" borderId="0" xfId="1" applyNumberFormat="1" applyFont="1" applyFill="1" applyAlignment="1">
      <alignment horizontal="right"/>
    </xf>
    <xf numFmtId="6" fontId="7" fillId="0" borderId="0" xfId="0" applyNumberFormat="1" applyFo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Fill="1" applyAlignment="1">
      <alignment horizontal="center"/>
    </xf>
    <xf numFmtId="0" fontId="4" fillId="0" borderId="0" xfId="0" applyFont="1" applyAlignment="1">
      <alignment horizontal="right"/>
    </xf>
    <xf numFmtId="164" fontId="4" fillId="0" borderId="0" xfId="1" applyNumberFormat="1" applyFont="1" applyFill="1"/>
    <xf numFmtId="165" fontId="4" fillId="0" borderId="0" xfId="0" applyNumberFormat="1" applyFont="1" applyAlignment="1">
      <alignment horizontal="right"/>
    </xf>
    <xf numFmtId="164" fontId="11" fillId="0" borderId="0" xfId="1" applyNumberFormat="1" applyFont="1" applyFill="1"/>
    <xf numFmtId="6" fontId="6" fillId="0" borderId="0" xfId="0" applyNumberFormat="1" applyFont="1"/>
    <xf numFmtId="164" fontId="5" fillId="0" borderId="0" xfId="1" applyNumberFormat="1" applyFont="1" applyFill="1"/>
    <xf numFmtId="0" fontId="12" fillId="0" borderId="0" xfId="0" applyFont="1"/>
    <xf numFmtId="164" fontId="5" fillId="0" borderId="1" xfId="1" applyNumberFormat="1" applyFont="1" applyFill="1" applyBorder="1" applyAlignment="1">
      <alignment horizontal="right"/>
    </xf>
    <xf numFmtId="164" fontId="4" fillId="0" borderId="0" xfId="1" applyNumberFormat="1" applyFont="1"/>
    <xf numFmtId="0" fontId="13" fillId="0" borderId="0" xfId="0" applyFont="1" applyAlignment="1">
      <alignment horizontal="left"/>
    </xf>
    <xf numFmtId="164" fontId="5" fillId="0" borderId="0" xfId="1" applyNumberFormat="1" applyFont="1" applyFill="1" applyBorder="1"/>
    <xf numFmtId="164" fontId="4" fillId="0" borderId="0" xfId="0" applyNumberFormat="1" applyFont="1"/>
    <xf numFmtId="0" fontId="10" fillId="0" borderId="0" xfId="0" applyFont="1"/>
    <xf numFmtId="6" fontId="0" fillId="0" borderId="0" xfId="0" applyNumberFormat="1"/>
    <xf numFmtId="0" fontId="10" fillId="0" borderId="0" xfId="0" applyFont="1" applyBorder="1"/>
    <xf numFmtId="164" fontId="4" fillId="0" borderId="0" xfId="1" applyNumberFormat="1" applyFont="1" applyFill="1" applyAlignment="1"/>
    <xf numFmtId="0" fontId="5" fillId="0" borderId="0" xfId="0" applyFont="1"/>
    <xf numFmtId="164" fontId="6" fillId="0" borderId="0" xfId="0" applyNumberFormat="1" applyFont="1"/>
    <xf numFmtId="164" fontId="4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164" fontId="14" fillId="0" borderId="0" xfId="0" applyNumberFormat="1" applyFont="1"/>
    <xf numFmtId="0" fontId="5" fillId="0" borderId="0" xfId="0" applyFont="1" applyAlignment="1">
      <alignment horizontal="left"/>
    </xf>
    <xf numFmtId="6" fontId="15" fillId="0" borderId="0" xfId="0" applyNumberFormat="1" applyFont="1"/>
    <xf numFmtId="164" fontId="11" fillId="0" borderId="0" xfId="1" applyNumberFormat="1" applyFont="1"/>
    <xf numFmtId="164" fontId="10" fillId="0" borderId="0" xfId="1" applyNumberFormat="1" applyFont="1"/>
    <xf numFmtId="164" fontId="5" fillId="0" borderId="0" xfId="0" applyNumberFormat="1" applyFont="1"/>
    <xf numFmtId="0" fontId="13" fillId="0" borderId="0" xfId="0" applyFont="1"/>
    <xf numFmtId="164" fontId="13" fillId="0" borderId="1" xfId="1" applyNumberFormat="1" applyFont="1" applyBorder="1" applyAlignment="1">
      <alignment horizontal="right"/>
    </xf>
    <xf numFmtId="164" fontId="13" fillId="0" borderId="2" xfId="1" applyNumberFormat="1" applyFont="1" applyBorder="1" applyAlignment="1">
      <alignment horizontal="right"/>
    </xf>
    <xf numFmtId="0" fontId="16" fillId="0" borderId="0" xfId="0" applyFont="1"/>
    <xf numFmtId="3" fontId="4" fillId="0" borderId="0" xfId="0" applyNumberFormat="1" applyFont="1"/>
    <xf numFmtId="6" fontId="16" fillId="0" borderId="0" xfId="0" applyNumberFormat="1" applyFont="1"/>
    <xf numFmtId="166" fontId="4" fillId="0" borderId="0" xfId="1" applyNumberFormat="1" applyFont="1"/>
    <xf numFmtId="166" fontId="6" fillId="0" borderId="0" xfId="1" applyNumberFormat="1" applyFont="1"/>
    <xf numFmtId="166" fontId="0" fillId="0" borderId="0" xfId="1" applyNumberFormat="1" applyFont="1"/>
    <xf numFmtId="166" fontId="2" fillId="0" borderId="0" xfId="1" applyNumberFormat="1" applyFont="1"/>
    <xf numFmtId="166" fontId="14" fillId="0" borderId="0" xfId="1" applyNumberFormat="1" applyFont="1"/>
    <xf numFmtId="6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workbookViewId="0">
      <selection activeCell="G2" sqref="G2"/>
    </sheetView>
  </sheetViews>
  <sheetFormatPr defaultRowHeight="15" x14ac:dyDescent="0.25"/>
  <cols>
    <col min="1" max="1" width="43.28515625" customWidth="1"/>
    <col min="2" max="2" width="15.140625" customWidth="1"/>
    <col min="3" max="3" width="0.85546875" hidden="1" customWidth="1"/>
    <col min="4" max="4" width="5.28515625" customWidth="1"/>
    <col min="5" max="5" width="30" customWidth="1"/>
    <col min="6" max="6" width="0.5703125" customWidth="1"/>
    <col min="7" max="7" width="14.140625" customWidth="1"/>
    <col min="8" max="8" width="12.5703125" customWidth="1"/>
  </cols>
  <sheetData>
    <row r="1" spans="1:8" x14ac:dyDescent="0.25">
      <c r="A1" s="1" t="s">
        <v>0</v>
      </c>
      <c r="B1" s="2"/>
      <c r="F1" s="3"/>
      <c r="G1" s="4">
        <v>43221</v>
      </c>
      <c r="H1" s="2"/>
    </row>
    <row r="2" spans="1:8" x14ac:dyDescent="0.25">
      <c r="A2" s="2" t="s">
        <v>1</v>
      </c>
      <c r="B2" s="5">
        <v>3812236</v>
      </c>
      <c r="C2" s="6"/>
      <c r="D2" s="7" t="s">
        <v>56</v>
      </c>
      <c r="F2" s="2"/>
      <c r="G2" s="2"/>
      <c r="H2" s="2"/>
    </row>
    <row r="3" spans="1:8" x14ac:dyDescent="0.25">
      <c r="A3" s="2" t="s">
        <v>2</v>
      </c>
      <c r="B3" s="5">
        <v>261253</v>
      </c>
      <c r="C3" s="8"/>
      <c r="D3" s="9" t="s">
        <v>3</v>
      </c>
      <c r="F3" s="2"/>
      <c r="G3" s="10" t="s">
        <v>4</v>
      </c>
      <c r="H3" s="11" t="s">
        <v>5</v>
      </c>
    </row>
    <row r="4" spans="1:8" x14ac:dyDescent="0.25">
      <c r="A4" s="2" t="s">
        <v>6</v>
      </c>
      <c r="B4" s="5">
        <v>265000</v>
      </c>
      <c r="C4" s="8"/>
      <c r="D4" s="9" t="s">
        <v>3</v>
      </c>
      <c r="F4" s="2"/>
      <c r="G4" s="12" t="s">
        <v>50</v>
      </c>
      <c r="H4" s="13">
        <v>3938515</v>
      </c>
    </row>
    <row r="5" spans="1:8" x14ac:dyDescent="0.25">
      <c r="A5" s="2" t="s">
        <v>7</v>
      </c>
      <c r="B5" s="5">
        <f>SUM(H21)</f>
        <v>314587</v>
      </c>
      <c r="C5" s="8"/>
      <c r="D5" s="8"/>
      <c r="F5" s="2"/>
      <c r="G5" s="14">
        <v>2.5000000000000001E-2</v>
      </c>
      <c r="H5" s="13">
        <v>98463</v>
      </c>
    </row>
    <row r="6" spans="1:8" x14ac:dyDescent="0.25">
      <c r="A6" s="2" t="s">
        <v>8</v>
      </c>
      <c r="B6" s="5">
        <v>13000</v>
      </c>
      <c r="F6" s="2"/>
      <c r="G6" s="12" t="s">
        <v>53</v>
      </c>
      <c r="H6" s="13">
        <v>25000</v>
      </c>
    </row>
    <row r="7" spans="1:8" x14ac:dyDescent="0.25">
      <c r="A7" s="2" t="s">
        <v>10</v>
      </c>
      <c r="B7" s="16">
        <v>500</v>
      </c>
      <c r="C7" s="8"/>
      <c r="F7" s="2"/>
      <c r="G7" s="12" t="s">
        <v>9</v>
      </c>
      <c r="H7" s="15">
        <v>75135</v>
      </c>
    </row>
    <row r="8" spans="1:8" x14ac:dyDescent="0.25">
      <c r="A8" s="18" t="s">
        <v>11</v>
      </c>
      <c r="B8" s="19">
        <f>SUM(B2:B7)</f>
        <v>4666576</v>
      </c>
      <c r="F8" s="2"/>
      <c r="G8" s="12" t="s">
        <v>50</v>
      </c>
      <c r="H8" s="17">
        <f>SUM(H4:H7)</f>
        <v>4137113</v>
      </c>
    </row>
    <row r="9" spans="1:8" x14ac:dyDescent="0.25">
      <c r="A9" s="1" t="s">
        <v>12</v>
      </c>
      <c r="B9" s="5"/>
      <c r="F9" s="2"/>
      <c r="G9" s="2"/>
      <c r="H9" s="20"/>
    </row>
    <row r="10" spans="1:8" x14ac:dyDescent="0.25">
      <c r="A10" s="2" t="s">
        <v>14</v>
      </c>
      <c r="B10" s="5">
        <v>748309</v>
      </c>
      <c r="E10" s="21" t="s">
        <v>13</v>
      </c>
    </row>
    <row r="11" spans="1:8" x14ac:dyDescent="0.25">
      <c r="A11" s="2" t="s">
        <v>16</v>
      </c>
      <c r="B11" s="5">
        <v>314710</v>
      </c>
      <c r="F11" s="2"/>
      <c r="G11" s="12" t="s">
        <v>15</v>
      </c>
      <c r="H11" s="22">
        <v>479255</v>
      </c>
    </row>
    <row r="12" spans="1:8" x14ac:dyDescent="0.25">
      <c r="A12" s="2" t="s">
        <v>17</v>
      </c>
      <c r="B12" s="5">
        <v>455406</v>
      </c>
      <c r="E12" s="41" t="s">
        <v>52</v>
      </c>
      <c r="F12" s="10"/>
      <c r="G12" s="23"/>
      <c r="H12" s="44">
        <v>6000</v>
      </c>
    </row>
    <row r="13" spans="1:8" x14ac:dyDescent="0.25">
      <c r="A13" s="2" t="s">
        <v>19</v>
      </c>
      <c r="B13" s="5">
        <v>98481</v>
      </c>
      <c r="E13" s="2" t="s">
        <v>20</v>
      </c>
      <c r="F13" s="2"/>
      <c r="G13" s="23"/>
      <c r="H13" s="44">
        <v>50000</v>
      </c>
    </row>
    <row r="14" spans="1:8" x14ac:dyDescent="0.25">
      <c r="A14" s="2" t="s">
        <v>21</v>
      </c>
      <c r="B14" s="5">
        <v>21940</v>
      </c>
      <c r="D14" s="2"/>
      <c r="E14" s="2" t="s">
        <v>22</v>
      </c>
      <c r="F14" s="2"/>
      <c r="G14" s="20"/>
      <c r="H14" s="44">
        <v>15000</v>
      </c>
    </row>
    <row r="15" spans="1:8" x14ac:dyDescent="0.25">
      <c r="A15" s="2" t="s">
        <v>23</v>
      </c>
      <c r="B15" s="5">
        <v>196318</v>
      </c>
      <c r="D15" s="2"/>
      <c r="E15" s="2" t="s">
        <v>25</v>
      </c>
      <c r="F15" s="2"/>
      <c r="G15" s="16"/>
      <c r="H15" s="44">
        <v>35000</v>
      </c>
    </row>
    <row r="16" spans="1:8" x14ac:dyDescent="0.25">
      <c r="A16" s="24" t="s">
        <v>24</v>
      </c>
      <c r="B16" s="5"/>
      <c r="D16" s="2"/>
      <c r="E16" s="2" t="s">
        <v>27</v>
      </c>
      <c r="F16" s="2"/>
      <c r="G16" s="16"/>
      <c r="H16" s="45">
        <v>2000</v>
      </c>
    </row>
    <row r="17" spans="1:8" x14ac:dyDescent="0.25">
      <c r="A17" s="2" t="s">
        <v>26</v>
      </c>
      <c r="B17" s="5">
        <v>2219190</v>
      </c>
      <c r="D17" s="2"/>
      <c r="E17" s="2" t="s">
        <v>51</v>
      </c>
      <c r="F17" s="2"/>
      <c r="G17" s="16"/>
      <c r="H17" s="45">
        <v>2800</v>
      </c>
    </row>
    <row r="18" spans="1:8" x14ac:dyDescent="0.25">
      <c r="A18" s="2" t="s">
        <v>70</v>
      </c>
      <c r="B18" s="5">
        <v>75135</v>
      </c>
      <c r="D18" s="2"/>
      <c r="E18" s="2" t="s">
        <v>54</v>
      </c>
      <c r="H18" s="46">
        <v>85000</v>
      </c>
    </row>
    <row r="19" spans="1:8" x14ac:dyDescent="0.25">
      <c r="A19" s="2" t="s">
        <v>28</v>
      </c>
      <c r="B19" s="5">
        <v>103991</v>
      </c>
      <c r="E19" s="2" t="s">
        <v>55</v>
      </c>
      <c r="H19" s="46">
        <v>33593</v>
      </c>
    </row>
    <row r="20" spans="1:8" x14ac:dyDescent="0.25">
      <c r="A20" s="2" t="s">
        <v>69</v>
      </c>
      <c r="B20" s="43">
        <v>6000</v>
      </c>
      <c r="E20" s="2" t="s">
        <v>72</v>
      </c>
      <c r="H20" s="25">
        <v>85194</v>
      </c>
    </row>
    <row r="21" spans="1:8" x14ac:dyDescent="0.25">
      <c r="A21" s="2" t="s">
        <v>29</v>
      </c>
      <c r="B21" s="42">
        <v>1132</v>
      </c>
      <c r="E21" s="28" t="s">
        <v>35</v>
      </c>
      <c r="F21" s="2"/>
      <c r="H21" s="47">
        <f>SUM(H12:H20)</f>
        <v>314587</v>
      </c>
    </row>
    <row r="22" spans="1:8" x14ac:dyDescent="0.25">
      <c r="A22" s="2" t="s">
        <v>30</v>
      </c>
      <c r="B22" s="43">
        <v>27500</v>
      </c>
      <c r="E22" s="28" t="s">
        <v>74</v>
      </c>
      <c r="H22" s="49">
        <v>204684</v>
      </c>
    </row>
    <row r="23" spans="1:8" x14ac:dyDescent="0.25">
      <c r="A23" s="26" t="s">
        <v>31</v>
      </c>
      <c r="B23" s="5"/>
      <c r="E23" s="28" t="s">
        <v>36</v>
      </c>
      <c r="F23" s="2"/>
      <c r="G23" s="31"/>
      <c r="H23" s="48">
        <f>SUM(H11-H21)+(H22)</f>
        <v>369352</v>
      </c>
    </row>
    <row r="24" spans="1:8" x14ac:dyDescent="0.25">
      <c r="A24" s="2" t="s">
        <v>32</v>
      </c>
      <c r="B24" s="5">
        <v>9877</v>
      </c>
    </row>
    <row r="25" spans="1:8" x14ac:dyDescent="0.25">
      <c r="A25" s="2" t="s">
        <v>33</v>
      </c>
      <c r="B25" s="27">
        <v>0</v>
      </c>
      <c r="E25" s="28" t="s">
        <v>37</v>
      </c>
      <c r="G25" s="2"/>
    </row>
    <row r="26" spans="1:8" x14ac:dyDescent="0.25">
      <c r="A26" s="28" t="s">
        <v>34</v>
      </c>
      <c r="B26" s="5">
        <v>25000</v>
      </c>
      <c r="E26" s="33" t="s">
        <v>38</v>
      </c>
      <c r="F26" s="2"/>
      <c r="G26" s="34">
        <v>20599</v>
      </c>
    </row>
    <row r="27" spans="1:8" x14ac:dyDescent="0.25">
      <c r="A27" s="24" t="s">
        <v>18</v>
      </c>
      <c r="B27" s="23"/>
      <c r="E27" s="2" t="s">
        <v>68</v>
      </c>
      <c r="F27" s="20">
        <v>5000</v>
      </c>
      <c r="G27" s="16">
        <v>5000</v>
      </c>
    </row>
    <row r="28" spans="1:8" x14ac:dyDescent="0.25">
      <c r="A28" s="2" t="s">
        <v>67</v>
      </c>
      <c r="B28" s="30">
        <v>5000</v>
      </c>
      <c r="E28" s="2" t="s">
        <v>40</v>
      </c>
      <c r="F28" s="35">
        <v>0</v>
      </c>
      <c r="G28" s="29">
        <v>0</v>
      </c>
    </row>
    <row r="29" spans="1:8" x14ac:dyDescent="0.25">
      <c r="A29" s="2" t="s">
        <v>63</v>
      </c>
      <c r="B29" s="20">
        <v>35000</v>
      </c>
      <c r="E29" s="28" t="s">
        <v>41</v>
      </c>
      <c r="F29" s="20"/>
      <c r="G29" s="34">
        <v>66277</v>
      </c>
    </row>
    <row r="30" spans="1:8" x14ac:dyDescent="0.25">
      <c r="A30" s="2" t="s">
        <v>59</v>
      </c>
      <c r="B30" s="23">
        <v>50000</v>
      </c>
      <c r="E30" s="2" t="s">
        <v>60</v>
      </c>
      <c r="F30" s="35">
        <f>+SUM(B29)</f>
        <v>35000</v>
      </c>
      <c r="G30" s="16">
        <v>35000</v>
      </c>
    </row>
    <row r="31" spans="1:8" x14ac:dyDescent="0.25">
      <c r="A31" s="2" t="s">
        <v>58</v>
      </c>
      <c r="B31" s="20">
        <v>15000</v>
      </c>
      <c r="E31" s="2" t="s">
        <v>57</v>
      </c>
      <c r="F31" s="20">
        <v>10000</v>
      </c>
      <c r="G31" s="29">
        <v>46000</v>
      </c>
    </row>
    <row r="32" spans="1:8" x14ac:dyDescent="0.25">
      <c r="A32" s="2" t="s">
        <v>62</v>
      </c>
      <c r="B32" s="20">
        <v>35000</v>
      </c>
      <c r="E32" s="33" t="s">
        <v>42</v>
      </c>
      <c r="F32" s="20"/>
      <c r="G32" s="34">
        <v>7916</v>
      </c>
    </row>
    <row r="33" spans="1:8" x14ac:dyDescent="0.25">
      <c r="A33" s="2" t="s">
        <v>27</v>
      </c>
      <c r="B33" s="16">
        <v>2000</v>
      </c>
      <c r="E33" s="2" t="s">
        <v>39</v>
      </c>
      <c r="F33" s="36">
        <v>4175</v>
      </c>
      <c r="G33" s="29">
        <v>0</v>
      </c>
    </row>
    <row r="34" spans="1:8" x14ac:dyDescent="0.25">
      <c r="A34" s="2" t="s">
        <v>71</v>
      </c>
      <c r="B34" s="16">
        <v>2800</v>
      </c>
      <c r="E34" s="2" t="s">
        <v>40</v>
      </c>
      <c r="G34" s="25">
        <v>0</v>
      </c>
    </row>
    <row r="35" spans="1:8" x14ac:dyDescent="0.25">
      <c r="A35" s="2" t="s">
        <v>64</v>
      </c>
      <c r="B35" s="25">
        <v>85000</v>
      </c>
      <c r="E35" s="28" t="s">
        <v>43</v>
      </c>
      <c r="G35" s="34">
        <v>4004</v>
      </c>
    </row>
    <row r="36" spans="1:8" x14ac:dyDescent="0.25">
      <c r="A36" s="2" t="s">
        <v>65</v>
      </c>
      <c r="B36" s="25">
        <v>33593</v>
      </c>
      <c r="E36" s="2" t="s">
        <v>66</v>
      </c>
      <c r="F36" s="20">
        <v>0</v>
      </c>
      <c r="G36" s="29">
        <v>2000</v>
      </c>
    </row>
    <row r="37" spans="1:8" x14ac:dyDescent="0.25">
      <c r="A37" s="2" t="s">
        <v>73</v>
      </c>
      <c r="B37" s="25">
        <v>85194</v>
      </c>
      <c r="E37" s="2" t="s">
        <v>40</v>
      </c>
      <c r="F37" s="20">
        <v>0</v>
      </c>
      <c r="G37" s="29">
        <v>0</v>
      </c>
    </row>
    <row r="38" spans="1:8" x14ac:dyDescent="0.25">
      <c r="A38" s="28" t="s">
        <v>44</v>
      </c>
      <c r="B38" s="2"/>
      <c r="E38" s="28" t="s">
        <v>45</v>
      </c>
      <c r="H38" s="32">
        <f>SUM(G25:G37)</f>
        <v>186796</v>
      </c>
    </row>
    <row r="39" spans="1:8" x14ac:dyDescent="0.25">
      <c r="A39" s="2" t="s">
        <v>61</v>
      </c>
      <c r="B39" s="5">
        <v>15000</v>
      </c>
    </row>
    <row r="40" spans="1:8" x14ac:dyDescent="0.25">
      <c r="A40" s="38" t="s">
        <v>48</v>
      </c>
      <c r="B40" s="39">
        <f>SUM(B10:B39)</f>
        <v>4666576</v>
      </c>
      <c r="E40" s="28" t="s">
        <v>46</v>
      </c>
      <c r="F40" s="28" t="s">
        <v>47</v>
      </c>
      <c r="H40" s="37">
        <f>SUM(H23+H38)</f>
        <v>556148</v>
      </c>
    </row>
    <row r="41" spans="1:8" ht="15.75" thickBot="1" x14ac:dyDescent="0.3">
      <c r="A41" s="38" t="s">
        <v>49</v>
      </c>
      <c r="B41" s="40">
        <f>SUM(B8-B40)</f>
        <v>0</v>
      </c>
    </row>
    <row r="42" spans="1:8" ht="15.75" thickTop="1" x14ac:dyDescent="0.25">
      <c r="A42" s="2"/>
      <c r="B42" s="25"/>
    </row>
  </sheetData>
  <pageMargins left="0.25" right="0.25" top="0.25" bottom="0.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Town Administrator</dc:creator>
  <cp:lastModifiedBy>Town Administrator</cp:lastModifiedBy>
  <cp:lastPrinted>2018-04-12T14:10:00Z</cp:lastPrinted>
  <dcterms:created xsi:type="dcterms:W3CDTF">2018-03-22T14:27:14Z</dcterms:created>
  <dcterms:modified xsi:type="dcterms:W3CDTF">2018-05-01T18:12:29Z</dcterms:modified>
</cp:coreProperties>
</file>